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inf04\Documents\Backup\web-objave\Financijska izvjesca\"/>
    </mc:Choice>
  </mc:AlternateContent>
  <xr:revisionPtr revIDLastSave="0" documentId="8_{A1A1D879-FA5A-4B1D-9551-A417DF75EE71}"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F333" i="9"/>
  <c r="H332" i="9"/>
  <c r="E332" i="9" s="1"/>
  <c r="G332" i="9"/>
  <c r="F332" i="9"/>
  <c r="B332" i="9"/>
  <c r="H331" i="9"/>
  <c r="G331" i="9"/>
  <c r="F331" i="9"/>
  <c r="E331" i="9"/>
  <c r="B331" i="9" s="1"/>
  <c r="H330" i="9"/>
  <c r="G330" i="9"/>
  <c r="E330" i="9" s="1"/>
  <c r="F330" i="9"/>
  <c r="H329" i="9"/>
  <c r="G329" i="9"/>
  <c r="F329" i="9"/>
  <c r="H328" i="9"/>
  <c r="G328" i="9"/>
  <c r="E328" i="9" s="1"/>
  <c r="B328" i="9" s="1"/>
  <c r="F328" i="9"/>
  <c r="H327" i="9"/>
  <c r="G327" i="9"/>
  <c r="F327" i="9"/>
  <c r="H326" i="9"/>
  <c r="G326" i="9"/>
  <c r="F326" i="9"/>
  <c r="H325" i="9"/>
  <c r="G325" i="9"/>
  <c r="F325" i="9"/>
  <c r="H324" i="9"/>
  <c r="G324" i="9"/>
  <c r="F324" i="9"/>
  <c r="H323" i="9"/>
  <c r="G323" i="9"/>
  <c r="F323" i="9"/>
  <c r="E323" i="9"/>
  <c r="B323" i="9" s="1"/>
  <c r="H322" i="9"/>
  <c r="G322" i="9"/>
  <c r="F322" i="9"/>
  <c r="H321" i="9"/>
  <c r="G321" i="9"/>
  <c r="E321" i="9" s="1"/>
  <c r="F321" i="9"/>
  <c r="B321" i="9" s="1"/>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G304" i="9"/>
  <c r="F304" i="9"/>
  <c r="H303" i="9"/>
  <c r="G303" i="9"/>
  <c r="F303" i="9"/>
  <c r="F302" i="9"/>
  <c r="F301" i="9"/>
  <c r="F300" i="9"/>
  <c r="F299" i="9"/>
  <c r="F297" i="9"/>
  <c r="L296" i="9"/>
  <c r="F296" i="9" s="1"/>
  <c r="H296" i="9"/>
  <c r="F295" i="9"/>
  <c r="I294" i="9"/>
  <c r="H294" i="9"/>
  <c r="F294" i="9"/>
  <c r="E294" i="9"/>
  <c r="B294" i="9" s="1"/>
  <c r="E293" i="9"/>
  <c r="M292" i="9"/>
  <c r="L292" i="9"/>
  <c r="F292" i="9" s="1"/>
  <c r="B292" i="9" s="1"/>
  <c r="E292" i="9"/>
  <c r="M291" i="9"/>
  <c r="L291" i="9"/>
  <c r="E291" i="9"/>
  <c r="M290" i="9"/>
  <c r="F290" i="9" s="1"/>
  <c r="B290" i="9" s="1"/>
  <c r="L290" i="9"/>
  <c r="E290" i="9"/>
  <c r="M289" i="9"/>
  <c r="L289" i="9"/>
  <c r="F289" i="9"/>
  <c r="E289" i="9"/>
  <c r="B289" i="9" s="1"/>
  <c r="M288" i="9"/>
  <c r="L288" i="9"/>
  <c r="F288" i="9"/>
  <c r="B288" i="9" s="1"/>
  <c r="E288" i="9"/>
  <c r="M287" i="9"/>
  <c r="L287" i="9"/>
  <c r="F287" i="9" s="1"/>
  <c r="E287" i="9"/>
  <c r="M286" i="9"/>
  <c r="L286" i="9"/>
  <c r="F286" i="9"/>
  <c r="B286" i="9" s="1"/>
  <c r="E286" i="9"/>
  <c r="M285" i="9"/>
  <c r="L285" i="9"/>
  <c r="F285" i="9" s="1"/>
  <c r="E285" i="9"/>
  <c r="M284" i="9"/>
  <c r="L284" i="9"/>
  <c r="F284" i="9" s="1"/>
  <c r="E284" i="9"/>
  <c r="B284" i="9"/>
  <c r="M283" i="9"/>
  <c r="L283" i="9"/>
  <c r="E283" i="9"/>
  <c r="M282" i="9"/>
  <c r="F282" i="9" s="1"/>
  <c r="L282" i="9"/>
  <c r="E282" i="9"/>
  <c r="B282" i="9"/>
  <c r="M281" i="9"/>
  <c r="L281" i="9"/>
  <c r="F281" i="9"/>
  <c r="E281" i="9"/>
  <c r="B281" i="9" s="1"/>
  <c r="M280" i="9"/>
  <c r="L280" i="9"/>
  <c r="F280" i="9"/>
  <c r="B280" i="9" s="1"/>
  <c r="E280" i="9"/>
  <c r="M279" i="9"/>
  <c r="L279" i="9"/>
  <c r="F279" i="9" s="1"/>
  <c r="E279" i="9"/>
  <c r="B279" i="9" s="1"/>
  <c r="M278" i="9"/>
  <c r="L278" i="9"/>
  <c r="F278" i="9"/>
  <c r="B278" i="9" s="1"/>
  <c r="E278" i="9"/>
  <c r="M277" i="9"/>
  <c r="L277" i="9"/>
  <c r="F277" i="9" s="1"/>
  <c r="E277" i="9"/>
  <c r="M276" i="9"/>
  <c r="L276" i="9"/>
  <c r="F276" i="9" s="1"/>
  <c r="B276" i="9" s="1"/>
  <c r="E276" i="9"/>
  <c r="M275" i="9"/>
  <c r="L275" i="9"/>
  <c r="E275" i="9"/>
  <c r="M274" i="9"/>
  <c r="F274" i="9" s="1"/>
  <c r="B274" i="9" s="1"/>
  <c r="L274" i="9"/>
  <c r="E274" i="9"/>
  <c r="M273" i="9"/>
  <c r="L273" i="9"/>
  <c r="F273" i="9"/>
  <c r="E273" i="9"/>
  <c r="B273" i="9" s="1"/>
  <c r="M272" i="9"/>
  <c r="L272" i="9"/>
  <c r="F272" i="9"/>
  <c r="B272" i="9" s="1"/>
  <c r="E272" i="9"/>
  <c r="M271" i="9"/>
  <c r="L271" i="9"/>
  <c r="F271" i="9" s="1"/>
  <c r="E271" i="9"/>
  <c r="M270" i="9"/>
  <c r="L270" i="9"/>
  <c r="F270" i="9"/>
  <c r="B270" i="9" s="1"/>
  <c r="E270" i="9"/>
  <c r="M269" i="9"/>
  <c r="L269" i="9"/>
  <c r="F269" i="9" s="1"/>
  <c r="E269" i="9"/>
  <c r="M268" i="9"/>
  <c r="L268" i="9"/>
  <c r="F268" i="9" s="1"/>
  <c r="E268" i="9"/>
  <c r="B268" i="9"/>
  <c r="M267" i="9"/>
  <c r="L267" i="9"/>
  <c r="E267" i="9"/>
  <c r="M266" i="9"/>
  <c r="F266" i="9" s="1"/>
  <c r="L266" i="9"/>
  <c r="E266" i="9"/>
  <c r="B266" i="9"/>
  <c r="M265" i="9"/>
  <c r="L265" i="9"/>
  <c r="F265" i="9"/>
  <c r="E265" i="9"/>
  <c r="B265" i="9" s="1"/>
  <c r="M264" i="9"/>
  <c r="L264" i="9"/>
  <c r="F264" i="9"/>
  <c r="B264" i="9" s="1"/>
  <c r="E264" i="9"/>
  <c r="M263" i="9"/>
  <c r="L263" i="9"/>
  <c r="F263" i="9" s="1"/>
  <c r="E263" i="9"/>
  <c r="B263" i="9" s="1"/>
  <c r="M262" i="9"/>
  <c r="L262" i="9"/>
  <c r="F262" i="9"/>
  <c r="B262" i="9" s="1"/>
  <c r="E262" i="9"/>
  <c r="M261" i="9"/>
  <c r="L261" i="9"/>
  <c r="F261" i="9" s="1"/>
  <c r="E261" i="9"/>
  <c r="M260" i="9"/>
  <c r="L260" i="9"/>
  <c r="F260" i="9" s="1"/>
  <c r="B260" i="9" s="1"/>
  <c r="E260" i="9"/>
  <c r="M259" i="9"/>
  <c r="L259" i="9"/>
  <c r="E259" i="9"/>
  <c r="M258" i="9"/>
  <c r="F258" i="9" s="1"/>
  <c r="B258" i="9" s="1"/>
  <c r="L258" i="9"/>
  <c r="E258" i="9"/>
  <c r="M257" i="9"/>
  <c r="L257" i="9"/>
  <c r="F257" i="9"/>
  <c r="E257" i="9"/>
  <c r="B257" i="9" s="1"/>
  <c r="M256" i="9"/>
  <c r="L256" i="9"/>
  <c r="F256" i="9"/>
  <c r="B256" i="9" s="1"/>
  <c r="E256" i="9"/>
  <c r="M255" i="9"/>
  <c r="L255" i="9"/>
  <c r="F255" i="9" s="1"/>
  <c r="E255" i="9"/>
  <c r="M254" i="9"/>
  <c r="L254" i="9"/>
  <c r="F254" i="9"/>
  <c r="B254" i="9" s="1"/>
  <c r="E254" i="9"/>
  <c r="M253" i="9"/>
  <c r="L253" i="9"/>
  <c r="F253" i="9" s="1"/>
  <c r="E253" i="9"/>
  <c r="M252" i="9"/>
  <c r="L252" i="9"/>
  <c r="F252" i="9" s="1"/>
  <c r="E252" i="9"/>
  <c r="B252" i="9"/>
  <c r="M251" i="9"/>
  <c r="L251" i="9"/>
  <c r="E251" i="9"/>
  <c r="M250" i="9"/>
  <c r="F250" i="9" s="1"/>
  <c r="L250" i="9"/>
  <c r="E250" i="9"/>
  <c r="B250" i="9"/>
  <c r="M249" i="9"/>
  <c r="L249" i="9"/>
  <c r="F249" i="9"/>
  <c r="E249" i="9"/>
  <c r="B249" i="9" s="1"/>
  <c r="M248" i="9"/>
  <c r="L248" i="9"/>
  <c r="F248" i="9"/>
  <c r="B248" i="9" s="1"/>
  <c r="E248" i="9"/>
  <c r="M247" i="9"/>
  <c r="L247" i="9"/>
  <c r="F247" i="9" s="1"/>
  <c r="E247" i="9"/>
  <c r="B247" i="9" s="1"/>
  <c r="M246" i="9"/>
  <c r="L246" i="9"/>
  <c r="F246" i="9"/>
  <c r="B246" i="9" s="1"/>
  <c r="E246" i="9"/>
  <c r="M245" i="9"/>
  <c r="L245" i="9"/>
  <c r="F245" i="9" s="1"/>
  <c r="E245" i="9"/>
  <c r="M244" i="9"/>
  <c r="L244" i="9"/>
  <c r="E244" i="9"/>
  <c r="M243" i="9"/>
  <c r="L243" i="9"/>
  <c r="E243" i="9"/>
  <c r="M242" i="9"/>
  <c r="F242" i="9" s="1"/>
  <c r="B242" i="9" s="1"/>
  <c r="L242" i="9"/>
  <c r="E242" i="9"/>
  <c r="M241" i="9"/>
  <c r="F241" i="9" s="1"/>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F234" i="9" s="1"/>
  <c r="L234" i="9"/>
  <c r="E234" i="9"/>
  <c r="B234" i="9"/>
  <c r="M233" i="9"/>
  <c r="L233" i="9"/>
  <c r="F233" i="9"/>
  <c r="E233" i="9"/>
  <c r="B233" i="9" s="1"/>
  <c r="M232" i="9"/>
  <c r="L232" i="9"/>
  <c r="F232" i="9"/>
  <c r="B232" i="9" s="1"/>
  <c r="E232" i="9"/>
  <c r="M231" i="9"/>
  <c r="L231" i="9"/>
  <c r="F231" i="9" s="1"/>
  <c r="E231" i="9"/>
  <c r="B231" i="9" s="1"/>
  <c r="M230" i="9"/>
  <c r="F230" i="9" s="1"/>
  <c r="L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G168" i="9"/>
  <c r="F168" i="9"/>
  <c r="B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G160" i="9"/>
  <c r="F160" i="9"/>
  <c r="B160" i="9"/>
  <c r="H159" i="9"/>
  <c r="G159" i="9"/>
  <c r="F159" i="9"/>
  <c r="E159" i="9"/>
  <c r="B159" i="9" s="1"/>
  <c r="H158" i="9"/>
  <c r="G158" i="9"/>
  <c r="E158" i="9" s="1"/>
  <c r="F158" i="9"/>
  <c r="H157" i="9"/>
  <c r="G157" i="9"/>
  <c r="E157" i="9" s="1"/>
  <c r="B157" i="9" s="1"/>
  <c r="F157" i="9"/>
  <c r="F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G140" i="9"/>
  <c r="F140" i="9"/>
  <c r="B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G132" i="9"/>
  <c r="F132" i="9"/>
  <c r="B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G124" i="9"/>
  <c r="F124" i="9"/>
  <c r="B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F90" i="9"/>
  <c r="H89" i="9"/>
  <c r="E89" i="9" s="1"/>
  <c r="B89" i="9" s="1"/>
  <c r="G89" i="9"/>
  <c r="F89" i="9"/>
  <c r="H88" i="9"/>
  <c r="G88" i="9"/>
  <c r="F88" i="9"/>
  <c r="E88" i="9"/>
  <c r="B88" i="9" s="1"/>
  <c r="H87" i="9"/>
  <c r="G87" i="9"/>
  <c r="E87" i="9" s="1"/>
  <c r="B87" i="9" s="1"/>
  <c r="F87" i="9"/>
  <c r="H86" i="9"/>
  <c r="G86" i="9"/>
  <c r="E86" i="9" s="1"/>
  <c r="B86" i="9" s="1"/>
  <c r="F86" i="9"/>
  <c r="H85" i="9"/>
  <c r="G85" i="9"/>
  <c r="E85" i="9" s="1"/>
  <c r="B85" i="9" s="1"/>
  <c r="F85" i="9"/>
  <c r="H84" i="9"/>
  <c r="G84" i="9"/>
  <c r="E84" i="9" s="1"/>
  <c r="B84" i="9" s="1"/>
  <c r="F84" i="9"/>
  <c r="H83" i="9"/>
  <c r="E83" i="9" s="1"/>
  <c r="B83" i="9" s="1"/>
  <c r="G83" i="9"/>
  <c r="F83" i="9"/>
  <c r="H82" i="9"/>
  <c r="G82" i="9"/>
  <c r="F82" i="9"/>
  <c r="E82" i="9"/>
  <c r="B82" i="9" s="1"/>
  <c r="H81" i="9"/>
  <c r="G81" i="9"/>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F57" i="9"/>
  <c r="H56" i="9"/>
  <c r="G56" i="9"/>
  <c r="F56" i="9"/>
  <c r="H55" i="9"/>
  <c r="E55" i="9" s="1"/>
  <c r="B55" i="9" s="1"/>
  <c r="G55" i="9"/>
  <c r="F55" i="9"/>
  <c r="H54" i="9"/>
  <c r="E54" i="9" s="1"/>
  <c r="B54" i="9" s="1"/>
  <c r="G54" i="9"/>
  <c r="F54" i="9"/>
  <c r="H53" i="9"/>
  <c r="G53" i="9"/>
  <c r="F53" i="9"/>
  <c r="H52" i="9"/>
  <c r="G52" i="9"/>
  <c r="F52" i="9"/>
  <c r="H51" i="9"/>
  <c r="G51" i="9"/>
  <c r="F51" i="9"/>
  <c r="H50" i="9"/>
  <c r="E50" i="9" s="1"/>
  <c r="B50" i="9" s="1"/>
  <c r="G50" i="9"/>
  <c r="F50" i="9"/>
  <c r="H49" i="9"/>
  <c r="G49" i="9"/>
  <c r="F49" i="9"/>
  <c r="H48" i="9"/>
  <c r="G48" i="9"/>
  <c r="F48" i="9"/>
  <c r="H47" i="9"/>
  <c r="E47" i="9" s="1"/>
  <c r="B47" i="9" s="1"/>
  <c r="G47" i="9"/>
  <c r="F47" i="9"/>
  <c r="H46" i="9"/>
  <c r="E46" i="9" s="1"/>
  <c r="B46" i="9" s="1"/>
  <c r="G46" i="9"/>
  <c r="F46" i="9"/>
  <c r="H45" i="9"/>
  <c r="G45" i="9"/>
  <c r="E45" i="9" s="1"/>
  <c r="B45" i="9" s="1"/>
  <c r="F45" i="9"/>
  <c r="H44" i="9"/>
  <c r="G44" i="9"/>
  <c r="E44" i="9" s="1"/>
  <c r="B44" i="9" s="1"/>
  <c r="F44" i="9"/>
  <c r="H43" i="9"/>
  <c r="E43" i="9" s="1"/>
  <c r="B43" i="9" s="1"/>
  <c r="G43" i="9"/>
  <c r="F43" i="9"/>
  <c r="H42" i="9"/>
  <c r="G42" i="9"/>
  <c r="F42" i="9"/>
  <c r="E42" i="9"/>
  <c r="B42" i="9" s="1"/>
  <c r="H41" i="9"/>
  <c r="G41" i="9"/>
  <c r="F41" i="9"/>
  <c r="E41" i="9"/>
  <c r="B41" i="9" s="1"/>
  <c r="H40" i="9"/>
  <c r="G40" i="9"/>
  <c r="E40" i="9" s="1"/>
  <c r="B40" i="9" s="1"/>
  <c r="F40" i="9"/>
  <c r="H39" i="9"/>
  <c r="G39" i="9"/>
  <c r="F39" i="9"/>
  <c r="H38" i="9"/>
  <c r="E38" i="9" s="1"/>
  <c r="B38" i="9" s="1"/>
  <c r="G38" i="9"/>
  <c r="F38" i="9"/>
  <c r="H37" i="9"/>
  <c r="G37" i="9"/>
  <c r="F37" i="9"/>
  <c r="H36" i="9"/>
  <c r="G36" i="9"/>
  <c r="F36" i="9"/>
  <c r="H35" i="9"/>
  <c r="E35" i="9" s="1"/>
  <c r="B35" i="9" s="1"/>
  <c r="G35" i="9"/>
  <c r="F35" i="9"/>
  <c r="H34" i="9"/>
  <c r="E34" i="9" s="1"/>
  <c r="B34" i="9" s="1"/>
  <c r="G34" i="9"/>
  <c r="F34" i="9"/>
  <c r="H33" i="9"/>
  <c r="G33" i="9"/>
  <c r="E33" i="9" s="1"/>
  <c r="B33" i="9" s="1"/>
  <c r="F33" i="9"/>
  <c r="H32" i="9"/>
  <c r="G32" i="9"/>
  <c r="F32" i="9"/>
  <c r="H31" i="9"/>
  <c r="G31" i="9"/>
  <c r="F31" i="9"/>
  <c r="H30" i="9"/>
  <c r="G30" i="9"/>
  <c r="F30" i="9"/>
  <c r="E30" i="9"/>
  <c r="B30" i="9" s="1"/>
  <c r="H29" i="9"/>
  <c r="G29" i="9"/>
  <c r="E29" i="9" s="1"/>
  <c r="B29" i="9" s="1"/>
  <c r="F29" i="9"/>
  <c r="H28" i="9"/>
  <c r="G28" i="9"/>
  <c r="E28" i="9" s="1"/>
  <c r="B28" i="9" s="1"/>
  <c r="F28" i="9"/>
  <c r="H27" i="9"/>
  <c r="E27" i="9" s="1"/>
  <c r="B27" i="9" s="1"/>
  <c r="G27" i="9"/>
  <c r="F27" i="9"/>
  <c r="H26" i="9"/>
  <c r="G26" i="9"/>
  <c r="F26" i="9"/>
  <c r="E26" i="9"/>
  <c r="B26" i="9" s="1"/>
  <c r="H25" i="9"/>
  <c r="G25" i="9"/>
  <c r="E25" i="9" s="1"/>
  <c r="B25" i="9" s="1"/>
  <c r="F25" i="9"/>
  <c r="F24" i="9"/>
  <c r="F4" i="9"/>
  <c r="O3" i="9"/>
  <c r="G296" i="9" s="1"/>
  <c r="I3" i="9"/>
  <c r="H3" i="9"/>
  <c r="G3" i="9"/>
  <c r="D104" i="8"/>
  <c r="I41" i="3" s="1"/>
  <c r="D97" i="8"/>
  <c r="C1674" i="1" s="1"/>
  <c r="D92" i="8"/>
  <c r="D87" i="8"/>
  <c r="D82" i="8"/>
  <c r="D77" i="8"/>
  <c r="C1654" i="1" s="1"/>
  <c r="D72" i="8"/>
  <c r="D67" i="8"/>
  <c r="D62" i="8"/>
  <c r="D57" i="8"/>
  <c r="D52" i="8"/>
  <c r="D46" i="8"/>
  <c r="D37" i="8"/>
  <c r="C1614" i="1" s="1"/>
  <c r="D27" i="8"/>
  <c r="D18" i="8"/>
  <c r="D8" i="8"/>
  <c r="D6" i="8" s="1"/>
  <c r="C1583" i="1" s="1"/>
  <c r="E44" i="7"/>
  <c r="D44" i="7"/>
  <c r="E39" i="7"/>
  <c r="D39" i="7"/>
  <c r="D38" i="7" s="1"/>
  <c r="E38" i="7"/>
  <c r="E30" i="7"/>
  <c r="D30" i="7"/>
  <c r="D22" i="7" s="1"/>
  <c r="H34" i="3" s="1"/>
  <c r="E23" i="7"/>
  <c r="E22" i="7" s="1"/>
  <c r="D23" i="7"/>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E114" i="6" s="1"/>
  <c r="D118" i="6"/>
  <c r="F117" i="6"/>
  <c r="F116" i="6"/>
  <c r="F115" i="6"/>
  <c r="E115" i="6"/>
  <c r="D115" i="6"/>
  <c r="F113" i="6"/>
  <c r="F112" i="6"/>
  <c r="F111" i="6"/>
  <c r="F110" i="6"/>
  <c r="F109" i="6"/>
  <c r="F108" i="6"/>
  <c r="F107" i="6"/>
  <c r="E107" i="6"/>
  <c r="D107" i="6"/>
  <c r="F106" i="6"/>
  <c r="F105" i="6"/>
  <c r="F104" i="6"/>
  <c r="F103" i="6"/>
  <c r="F102" i="6"/>
  <c r="F101" i="6"/>
  <c r="F100" i="6"/>
  <c r="E99" i="6"/>
  <c r="E89" i="6" s="1"/>
  <c r="D1485" i="1" s="1"/>
  <c r="H1485" i="1" s="1"/>
  <c r="D99" i="6"/>
  <c r="F98" i="6"/>
  <c r="F97" i="6"/>
  <c r="F96" i="6"/>
  <c r="F95" i="6"/>
  <c r="E94" i="6"/>
  <c r="D94" i="6"/>
  <c r="F94" i="6" s="1"/>
  <c r="F93" i="6"/>
  <c r="F92" i="6"/>
  <c r="F91" i="6"/>
  <c r="F90" i="6"/>
  <c r="E90" i="6"/>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3" i="5"/>
  <c r="F272" i="5"/>
  <c r="F271" i="5"/>
  <c r="F270" i="5"/>
  <c r="F269" i="5"/>
  <c r="F268" i="5"/>
  <c r="F267" i="5"/>
  <c r="F266" i="5"/>
  <c r="F265" i="5"/>
  <c r="F264" i="5"/>
  <c r="E264" i="5"/>
  <c r="D264" i="5"/>
  <c r="F263" i="5"/>
  <c r="F262" i="5"/>
  <c r="F261" i="5"/>
  <c r="E260" i="5"/>
  <c r="D260" i="5"/>
  <c r="F259" i="5"/>
  <c r="F258" i="5"/>
  <c r="F257" i="5"/>
  <c r="F256" i="5"/>
  <c r="E256" i="5"/>
  <c r="D256" i="5"/>
  <c r="E255" i="5"/>
  <c r="D255" i="5"/>
  <c r="F255" i="5" s="1"/>
  <c r="F254" i="5"/>
  <c r="F253" i="5"/>
  <c r="E252" i="5"/>
  <c r="F252" i="5" s="1"/>
  <c r="D252" i="5"/>
  <c r="F250" i="5"/>
  <c r="F249" i="5"/>
  <c r="F248" i="5"/>
  <c r="E248" i="5"/>
  <c r="D1252" i="1" s="1"/>
  <c r="G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E178" i="5" s="1"/>
  <c r="D1182" i="1" s="1"/>
  <c r="D186" i="5"/>
  <c r="F186" i="5" s="1"/>
  <c r="F185" i="5"/>
  <c r="F184" i="5"/>
  <c r="F183" i="5"/>
  <c r="F182" i="5"/>
  <c r="F181" i="5"/>
  <c r="E181" i="5"/>
  <c r="D181" i="5"/>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E76" i="5"/>
  <c r="D1081" i="1" s="1"/>
  <c r="D76" i="5"/>
  <c r="F76" i="5" s="1"/>
  <c r="F75" i="5"/>
  <c r="F74" i="5"/>
  <c r="F73" i="5"/>
  <c r="F72" i="5"/>
  <c r="E71" i="5"/>
  <c r="D71" i="5"/>
  <c r="D70" i="5"/>
  <c r="C1075" i="1" s="1"/>
  <c r="F68" i="5"/>
  <c r="F67" i="5"/>
  <c r="F66" i="5"/>
  <c r="F65" i="5"/>
  <c r="F64" i="5"/>
  <c r="E63" i="5"/>
  <c r="D63" i="5"/>
  <c r="F62" i="5"/>
  <c r="F61" i="5"/>
  <c r="F60" i="5"/>
  <c r="F59" i="5"/>
  <c r="F58" i="5"/>
  <c r="F57" i="5"/>
  <c r="E56" i="5"/>
  <c r="F56" i="5" s="1"/>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024" i="1" s="1"/>
  <c r="D19" i="5"/>
  <c r="F18" i="5"/>
  <c r="F17" i="5"/>
  <c r="F16" i="5"/>
  <c r="F15" i="5"/>
  <c r="F14" i="5"/>
  <c r="F13" i="5"/>
  <c r="E13" i="5"/>
  <c r="E12" i="5" s="1"/>
  <c r="D1017"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E156" i="9" s="1"/>
  <c r="B156" i="9" s="1"/>
  <c r="F606" i="4"/>
  <c r="F605" i="4"/>
  <c r="F604" i="4"/>
  <c r="F603" i="4"/>
  <c r="E603" i="4"/>
  <c r="D603" i="4"/>
  <c r="F602" i="4"/>
  <c r="F601" i="4"/>
  <c r="F600" i="4"/>
  <c r="F599" i="4"/>
  <c r="F598" i="4"/>
  <c r="E598" i="4"/>
  <c r="E597" i="4" s="1"/>
  <c r="D598" i="4"/>
  <c r="F596" i="4"/>
  <c r="F595" i="4"/>
  <c r="F594" i="4"/>
  <c r="E594" i="4"/>
  <c r="E584" i="4" s="1"/>
  <c r="D594" i="4"/>
  <c r="F593" i="4"/>
  <c r="F592" i="4"/>
  <c r="E591" i="4"/>
  <c r="D591" i="4"/>
  <c r="F591" i="4" s="1"/>
  <c r="F590" i="4"/>
  <c r="E589" i="4"/>
  <c r="D589" i="4"/>
  <c r="F589" i="4" s="1"/>
  <c r="F588" i="4"/>
  <c r="F587" i="4"/>
  <c r="F586" i="4"/>
  <c r="F585" i="4"/>
  <c r="E585" i="4"/>
  <c r="D585" i="4"/>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F534" i="4"/>
  <c r="F533" i="4"/>
  <c r="E532" i="4"/>
  <c r="D532" i="4"/>
  <c r="F532" i="4" s="1"/>
  <c r="F531" i="4"/>
  <c r="F530" i="4"/>
  <c r="E529" i="4"/>
  <c r="D529" i="4"/>
  <c r="F529" i="4" s="1"/>
  <c r="F528" i="4"/>
  <c r="F527" i="4"/>
  <c r="F526" i="4"/>
  <c r="E526" i="4"/>
  <c r="E522" i="4" s="1"/>
  <c r="D526" i="4"/>
  <c r="F525" i="4"/>
  <c r="F524" i="4"/>
  <c r="F523" i="4"/>
  <c r="E523" i="4"/>
  <c r="D523" i="4"/>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E467" i="4"/>
  <c r="E466" i="4" s="1"/>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E428" i="4"/>
  <c r="F428" i="4" s="1"/>
  <c r="D428" i="4"/>
  <c r="E427" i="4"/>
  <c r="F427" i="4" s="1"/>
  <c r="D427" i="4"/>
  <c r="F426" i="4"/>
  <c r="E426" i="4"/>
  <c r="D426" i="4"/>
  <c r="D647" i="4" s="1"/>
  <c r="F647" i="4" s="1"/>
  <c r="F421" i="4"/>
  <c r="F420" i="4"/>
  <c r="F419" i="4"/>
  <c r="F416" i="4"/>
  <c r="F415" i="4"/>
  <c r="F414" i="4"/>
  <c r="F413" i="4"/>
  <c r="E412" i="4"/>
  <c r="F412" i="4" s="1"/>
  <c r="D412" i="4"/>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E373" i="4"/>
  <c r="D368" i="1" s="1"/>
  <c r="F372" i="4"/>
  <c r="F371" i="4"/>
  <c r="F370" i="4"/>
  <c r="F369" i="4"/>
  <c r="F368" i="4"/>
  <c r="F367" i="4"/>
  <c r="E366" i="4"/>
  <c r="D366" i="4"/>
  <c r="F365" i="4"/>
  <c r="F364" i="4"/>
  <c r="F363" i="4"/>
  <c r="F362" i="4"/>
  <c r="E362" i="4"/>
  <c r="D362" i="4"/>
  <c r="E361" i="4"/>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E308" i="4" s="1"/>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3" i="4"/>
  <c r="D273" i="4"/>
  <c r="F272" i="4"/>
  <c r="F271" i="4"/>
  <c r="F270" i="4"/>
  <c r="E269" i="4"/>
  <c r="F269" i="4" s="1"/>
  <c r="D269" i="4"/>
  <c r="F268" i="4"/>
  <c r="F267" i="4"/>
  <c r="F266" i="4"/>
  <c r="F265" i="4"/>
  <c r="F264" i="4"/>
  <c r="F263" i="4"/>
  <c r="E263" i="4"/>
  <c r="E262" i="4" s="1"/>
  <c r="D263" i="4"/>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E230" i="4" s="1"/>
  <c r="D234" i="4"/>
  <c r="F233" i="4"/>
  <c r="F232" i="4"/>
  <c r="E231" i="4"/>
  <c r="D231" i="4"/>
  <c r="D230" i="4" s="1"/>
  <c r="F230" i="4" s="1"/>
  <c r="F229" i="4"/>
  <c r="F228" i="4"/>
  <c r="F227" i="4"/>
  <c r="F226" i="4"/>
  <c r="F225" i="4"/>
  <c r="E225" i="4"/>
  <c r="D225" i="4"/>
  <c r="F224" i="4"/>
  <c r="F223" i="4"/>
  <c r="F222" i="4"/>
  <c r="E222" i="4"/>
  <c r="D222" i="4"/>
  <c r="D221" i="4" s="1"/>
  <c r="F221" i="4"/>
  <c r="E221" i="4"/>
  <c r="F220" i="4"/>
  <c r="F219" i="4"/>
  <c r="F218" i="4"/>
  <c r="F217" i="4"/>
  <c r="E216" i="4"/>
  <c r="F216" i="4" s="1"/>
  <c r="D216" i="4"/>
  <c r="F215" i="4"/>
  <c r="F214" i="4"/>
  <c r="F213" i="4"/>
  <c r="F212" i="4"/>
  <c r="F211" i="4"/>
  <c r="F210" i="4"/>
  <c r="F209" i="4"/>
  <c r="E208" i="4"/>
  <c r="D208" i="4"/>
  <c r="F208" i="4" s="1"/>
  <c r="F207" i="4"/>
  <c r="F206" i="4"/>
  <c r="F205" i="4"/>
  <c r="F204" i="4"/>
  <c r="F203" i="4"/>
  <c r="E203" i="4"/>
  <c r="E202" i="4" s="1"/>
  <c r="D198" i="1" s="1"/>
  <c r="D203" i="4"/>
  <c r="F201" i="4"/>
  <c r="F200" i="4"/>
  <c r="F199" i="4"/>
  <c r="F198" i="4"/>
  <c r="F197" i="4"/>
  <c r="F196" i="4"/>
  <c r="F195" i="4"/>
  <c r="E194" i="4"/>
  <c r="D190" i="1" s="1"/>
  <c r="H190" i="1" s="1"/>
  <c r="D194" i="4"/>
  <c r="F193" i="4"/>
  <c r="F192" i="4"/>
  <c r="F191" i="4"/>
  <c r="F190" i="4"/>
  <c r="F189" i="4"/>
  <c r="E189" i="4"/>
  <c r="D185" i="1" s="1"/>
  <c r="H185" i="1" s="1"/>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E141" i="4"/>
  <c r="E140" i="4" s="1"/>
  <c r="D136" i="1" s="1"/>
  <c r="D141" i="4"/>
  <c r="F141" i="4" s="1"/>
  <c r="F139" i="4"/>
  <c r="F138" i="4"/>
  <c r="F137" i="4"/>
  <c r="F136" i="4"/>
  <c r="E135" i="4"/>
  <c r="F135" i="4" s="1"/>
  <c r="D135" i="4"/>
  <c r="D134" i="4"/>
  <c r="F133" i="4"/>
  <c r="F132" i="4"/>
  <c r="F131" i="4"/>
  <c r="F130" i="4"/>
  <c r="E129" i="4"/>
  <c r="D129" i="4"/>
  <c r="F128" i="4"/>
  <c r="F127" i="4"/>
  <c r="E126" i="4"/>
  <c r="E125" i="4" s="1"/>
  <c r="D121" i="1" s="1"/>
  <c r="D126" i="4"/>
  <c r="F124" i="4"/>
  <c r="F123" i="4"/>
  <c r="F122" i="4"/>
  <c r="F121" i="4"/>
  <c r="E120" i="4"/>
  <c r="D120" i="4"/>
  <c r="F120" i="4" s="1"/>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c r="F81" i="4"/>
  <c r="F80" i="4"/>
  <c r="F79" i="4"/>
  <c r="F78" i="4"/>
  <c r="E77" i="4"/>
  <c r="F77" i="4" s="1"/>
  <c r="D77" i="4"/>
  <c r="F76" i="4"/>
  <c r="F75" i="4"/>
  <c r="E74" i="4"/>
  <c r="D74" i="4"/>
  <c r="F74" i="4" s="1"/>
  <c r="F73" i="4"/>
  <c r="F72" i="4"/>
  <c r="E71" i="4"/>
  <c r="D71" i="4"/>
  <c r="F71" i="4" s="1"/>
  <c r="F70" i="4"/>
  <c r="F69" i="4"/>
  <c r="E68" i="4"/>
  <c r="F68" i="4" s="1"/>
  <c r="D68" i="4"/>
  <c r="F67" i="4"/>
  <c r="F66" i="4"/>
  <c r="F65" i="4"/>
  <c r="E64" i="4"/>
  <c r="D64" i="4"/>
  <c r="F64" i="4" s="1"/>
  <c r="F63" i="4"/>
  <c r="F62" i="4"/>
  <c r="E61" i="4"/>
  <c r="D61" i="4"/>
  <c r="F60" i="4"/>
  <c r="F59" i="4"/>
  <c r="E58" i="4"/>
  <c r="D58" i="4"/>
  <c r="F58" i="4" s="1"/>
  <c r="F57" i="4"/>
  <c r="F56" i="4"/>
  <c r="F55" i="4"/>
  <c r="F54" i="4"/>
  <c r="E53" i="4"/>
  <c r="D53" i="4"/>
  <c r="F53" i="4" s="1"/>
  <c r="F52" i="4"/>
  <c r="F51" i="4"/>
  <c r="E50" i="4"/>
  <c r="D50" i="4"/>
  <c r="F50"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G41" i="3"/>
  <c r="B41" i="3"/>
  <c r="G40" i="3"/>
  <c r="B40" i="3"/>
  <c r="G39" i="3"/>
  <c r="B39" i="3"/>
  <c r="H38" i="3"/>
  <c r="G38" i="3"/>
  <c r="B38" i="3"/>
  <c r="I36" i="3"/>
  <c r="H36" i="3"/>
  <c r="G36" i="3"/>
  <c r="B36" i="3"/>
  <c r="I35" i="3"/>
  <c r="H35" i="3"/>
  <c r="G35" i="3"/>
  <c r="B35" i="3"/>
  <c r="I34" i="3"/>
  <c r="G34" i="3"/>
  <c r="B34" i="3"/>
  <c r="G33" i="3"/>
  <c r="B33" i="3"/>
  <c r="G31" i="3"/>
  <c r="B31" i="3"/>
  <c r="I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H1684" i="1" s="1"/>
  <c r="C1683" i="1"/>
  <c r="G1683" i="1" s="1"/>
  <c r="G1682" i="1"/>
  <c r="C1682" i="1"/>
  <c r="H1682" i="1" s="1"/>
  <c r="C1680" i="1"/>
  <c r="H1680" i="1" s="1"/>
  <c r="H1679" i="1"/>
  <c r="C1679" i="1"/>
  <c r="G1679" i="1" s="1"/>
  <c r="H1678" i="1"/>
  <c r="G1678" i="1"/>
  <c r="C1678" i="1"/>
  <c r="H1677" i="1"/>
  <c r="C1677" i="1"/>
  <c r="G1677" i="1" s="1"/>
  <c r="G1676" i="1"/>
  <c r="C1676" i="1"/>
  <c r="H1676" i="1" s="1"/>
  <c r="C1675" i="1"/>
  <c r="G1675" i="1" s="1"/>
  <c r="H1674" i="1"/>
  <c r="G1674" i="1"/>
  <c r="C1673" i="1"/>
  <c r="G1672" i="1"/>
  <c r="C1672" i="1"/>
  <c r="H1672" i="1" s="1"/>
  <c r="C1671" i="1"/>
  <c r="H1670" i="1"/>
  <c r="G1670" i="1"/>
  <c r="C1670" i="1"/>
  <c r="H1669" i="1"/>
  <c r="G1669" i="1"/>
  <c r="C1669" i="1"/>
  <c r="C1668" i="1"/>
  <c r="H1667" i="1"/>
  <c r="C1667" i="1"/>
  <c r="G1667" i="1" s="1"/>
  <c r="H1666" i="1"/>
  <c r="G1666" i="1"/>
  <c r="C1666" i="1"/>
  <c r="C1665" i="1"/>
  <c r="G1664" i="1"/>
  <c r="C1664" i="1"/>
  <c r="H1664" i="1" s="1"/>
  <c r="C1663" i="1"/>
  <c r="H1662" i="1"/>
  <c r="G1662" i="1"/>
  <c r="C1662" i="1"/>
  <c r="H1661" i="1"/>
  <c r="G1661" i="1"/>
  <c r="C1661" i="1"/>
  <c r="C1660" i="1"/>
  <c r="H1659" i="1"/>
  <c r="C1659" i="1"/>
  <c r="G1659" i="1" s="1"/>
  <c r="H1658" i="1"/>
  <c r="G1658" i="1"/>
  <c r="C1658" i="1"/>
  <c r="C1657" i="1"/>
  <c r="G1656" i="1"/>
  <c r="C1656" i="1"/>
  <c r="H1656" i="1" s="1"/>
  <c r="C1655" i="1"/>
  <c r="H1654" i="1"/>
  <c r="G1654" i="1"/>
  <c r="C1653" i="1"/>
  <c r="H1653" i="1" s="1"/>
  <c r="C1652" i="1"/>
  <c r="H1652" i="1" s="1"/>
  <c r="H1651" i="1"/>
  <c r="C1651" i="1"/>
  <c r="G1651" i="1" s="1"/>
  <c r="H1650" i="1"/>
  <c r="G1650" i="1"/>
  <c r="C1650" i="1"/>
  <c r="H1649" i="1"/>
  <c r="C1649" i="1"/>
  <c r="G1649" i="1" s="1"/>
  <c r="G1648" i="1"/>
  <c r="C1648" i="1"/>
  <c r="H1648" i="1" s="1"/>
  <c r="C1647" i="1"/>
  <c r="G1647" i="1" s="1"/>
  <c r="H1646" i="1"/>
  <c r="G1646" i="1"/>
  <c r="C1646" i="1"/>
  <c r="C1645" i="1"/>
  <c r="H1645" i="1" s="1"/>
  <c r="C1644" i="1"/>
  <c r="H1644" i="1" s="1"/>
  <c r="H1643" i="1"/>
  <c r="C1643" i="1"/>
  <c r="G1643" i="1" s="1"/>
  <c r="H1642" i="1"/>
  <c r="G1642" i="1"/>
  <c r="C1642" i="1"/>
  <c r="H1641" i="1"/>
  <c r="C1641" i="1"/>
  <c r="G1641" i="1" s="1"/>
  <c r="G1640" i="1"/>
  <c r="C1640" i="1"/>
  <c r="H1640" i="1" s="1"/>
  <c r="C1639" i="1"/>
  <c r="G1639" i="1" s="1"/>
  <c r="C1638" i="1"/>
  <c r="H1638" i="1" s="1"/>
  <c r="C1637" i="1"/>
  <c r="H1637" i="1" s="1"/>
  <c r="C1636" i="1"/>
  <c r="H1636" i="1" s="1"/>
  <c r="C1635" i="1"/>
  <c r="G1635" i="1" s="1"/>
  <c r="H1633" i="1"/>
  <c r="G1633" i="1"/>
  <c r="C1633" i="1"/>
  <c r="C1632" i="1"/>
  <c r="H1631" i="1"/>
  <c r="C1631" i="1"/>
  <c r="G1631" i="1" s="1"/>
  <c r="H1630" i="1"/>
  <c r="G1630" i="1"/>
  <c r="C1630" i="1"/>
  <c r="C1629" i="1"/>
  <c r="C1627" i="1"/>
  <c r="H1626" i="1"/>
  <c r="G1626" i="1"/>
  <c r="C1626" i="1"/>
  <c r="H1625" i="1"/>
  <c r="G1625" i="1"/>
  <c r="C1625" i="1"/>
  <c r="C1624" i="1"/>
  <c r="C1623" i="1"/>
  <c r="G1623" i="1" s="1"/>
  <c r="C1620" i="1"/>
  <c r="H1620" i="1" s="1"/>
  <c r="C1619" i="1"/>
  <c r="G1619" i="1" s="1"/>
  <c r="H1618" i="1"/>
  <c r="G1618" i="1"/>
  <c r="C1618" i="1"/>
  <c r="H1617" i="1"/>
  <c r="G1617" i="1"/>
  <c r="C1617" i="1"/>
  <c r="C1616" i="1"/>
  <c r="H1615" i="1"/>
  <c r="C1615" i="1"/>
  <c r="G1615" i="1" s="1"/>
  <c r="C1613" i="1"/>
  <c r="G1613" i="1" s="1"/>
  <c r="G1612" i="1"/>
  <c r="C1612" i="1"/>
  <c r="H1612" i="1" s="1"/>
  <c r="C1611" i="1"/>
  <c r="H1610" i="1"/>
  <c r="C1610" i="1"/>
  <c r="G1610" i="1" s="1"/>
  <c r="C1609" i="1"/>
  <c r="H1609" i="1" s="1"/>
  <c r="C1608" i="1"/>
  <c r="C1607" i="1"/>
  <c r="G1607" i="1" s="1"/>
  <c r="G1606" i="1"/>
  <c r="C1606" i="1"/>
  <c r="H1606" i="1" s="1"/>
  <c r="C1605" i="1"/>
  <c r="G1605" i="1" s="1"/>
  <c r="C1604" i="1"/>
  <c r="H1604" i="1" s="1"/>
  <c r="C1603" i="1"/>
  <c r="G1601" i="1"/>
  <c r="C1601" i="1"/>
  <c r="H1601" i="1" s="1"/>
  <c r="C1600" i="1"/>
  <c r="C1599" i="1"/>
  <c r="G1599" i="1" s="1"/>
  <c r="H1598" i="1"/>
  <c r="G1598" i="1"/>
  <c r="C1598" i="1"/>
  <c r="H1597" i="1"/>
  <c r="C1597" i="1"/>
  <c r="G1597" i="1" s="1"/>
  <c r="G1596" i="1"/>
  <c r="C1596" i="1"/>
  <c r="H1596" i="1" s="1"/>
  <c r="C1595" i="1"/>
  <c r="C1594" i="1"/>
  <c r="H1594" i="1" s="1"/>
  <c r="H1593" i="1"/>
  <c r="G1593" i="1"/>
  <c r="C1593" i="1"/>
  <c r="C1592" i="1"/>
  <c r="C1591" i="1"/>
  <c r="G1591" i="1" s="1"/>
  <c r="H1590" i="1"/>
  <c r="G1590" i="1"/>
  <c r="C1590" i="1"/>
  <c r="H1589" i="1"/>
  <c r="C1589" i="1"/>
  <c r="G1589" i="1" s="1"/>
  <c r="C1588" i="1"/>
  <c r="H1588" i="1" s="1"/>
  <c r="C1587" i="1"/>
  <c r="G1586" i="1"/>
  <c r="C1586" i="1"/>
  <c r="H1586" i="1" s="1"/>
  <c r="C1584" i="1"/>
  <c r="H1582" i="1"/>
  <c r="G1582" i="1"/>
  <c r="C1582" i="1"/>
  <c r="D1581" i="1"/>
  <c r="C1581" i="1"/>
  <c r="D1580" i="1"/>
  <c r="J1580" i="1" s="1"/>
  <c r="C1580" i="1"/>
  <c r="H1579" i="1"/>
  <c r="D1579" i="1"/>
  <c r="C1579" i="1"/>
  <c r="G1579" i="1" s="1"/>
  <c r="I1579" i="1" s="1"/>
  <c r="H1578" i="1"/>
  <c r="D1578" i="1"/>
  <c r="G1578" i="1" s="1"/>
  <c r="C1578" i="1"/>
  <c r="D1577" i="1"/>
  <c r="G1577" i="1" s="1"/>
  <c r="C1577" i="1"/>
  <c r="D1576" i="1"/>
  <c r="C1576" i="1"/>
  <c r="D1575" i="1"/>
  <c r="J1575" i="1" s="1"/>
  <c r="C1575" i="1"/>
  <c r="H1574" i="1"/>
  <c r="D1574" i="1"/>
  <c r="C1574" i="1"/>
  <c r="G1574" i="1" s="1"/>
  <c r="I1574" i="1" s="1"/>
  <c r="H1573" i="1"/>
  <c r="D1573" i="1"/>
  <c r="G1573" i="1" s="1"/>
  <c r="C1573" i="1"/>
  <c r="D1572" i="1"/>
  <c r="G1572" i="1" s="1"/>
  <c r="C1572" i="1"/>
  <c r="D1571" i="1"/>
  <c r="G1571" i="1" s="1"/>
  <c r="C1571" i="1"/>
  <c r="D1570" i="1"/>
  <c r="C1570" i="1"/>
  <c r="G1570" i="1" s="1"/>
  <c r="H1569" i="1"/>
  <c r="G1569" i="1"/>
  <c r="D1569" i="1"/>
  <c r="J1569" i="1" s="1"/>
  <c r="C1569" i="1"/>
  <c r="D1568" i="1"/>
  <c r="C1568" i="1"/>
  <c r="G1568" i="1" s="1"/>
  <c r="D1567" i="1"/>
  <c r="G1567" i="1" s="1"/>
  <c r="C1567" i="1"/>
  <c r="D1566" i="1"/>
  <c r="C1566" i="1"/>
  <c r="D1565" i="1"/>
  <c r="J1565" i="1" s="1"/>
  <c r="C1565" i="1"/>
  <c r="H1564" i="1"/>
  <c r="D1564" i="1"/>
  <c r="C1564" i="1"/>
  <c r="G1564" i="1" s="1"/>
  <c r="I1564" i="1" s="1"/>
  <c r="D1563" i="1"/>
  <c r="H1563" i="1" s="1"/>
  <c r="C1563" i="1"/>
  <c r="G1562" i="1"/>
  <c r="D1562" i="1"/>
  <c r="C1562" i="1"/>
  <c r="J1562" i="1" s="1"/>
  <c r="D1561" i="1"/>
  <c r="C1561" i="1"/>
  <c r="J1561" i="1" s="1"/>
  <c r="G1560" i="1"/>
  <c r="I1560" i="1" s="1"/>
  <c r="D1560" i="1"/>
  <c r="H1560" i="1" s="1"/>
  <c r="C1560" i="1"/>
  <c r="H1559" i="1"/>
  <c r="D1559" i="1"/>
  <c r="C1559" i="1"/>
  <c r="D1558" i="1"/>
  <c r="C1558" i="1"/>
  <c r="H1558" i="1" s="1"/>
  <c r="J1557" i="1"/>
  <c r="D1557" i="1"/>
  <c r="C1557" i="1"/>
  <c r="H1556" i="1"/>
  <c r="D1556" i="1"/>
  <c r="C1556" i="1"/>
  <c r="G1556" i="1" s="1"/>
  <c r="D1555" i="1"/>
  <c r="C1555" i="1"/>
  <c r="J1554" i="1"/>
  <c r="H1554" i="1"/>
  <c r="G1554" i="1"/>
  <c r="I1554" i="1" s="1"/>
  <c r="D1554" i="1"/>
  <c r="C1554" i="1"/>
  <c r="D1553" i="1"/>
  <c r="C1553" i="1"/>
  <c r="J1553" i="1" s="1"/>
  <c r="G1552" i="1"/>
  <c r="I1552" i="1" s="1"/>
  <c r="D1552" i="1"/>
  <c r="H1552" i="1" s="1"/>
  <c r="C1552" i="1"/>
  <c r="H1551" i="1"/>
  <c r="D1551" i="1"/>
  <c r="C1551" i="1"/>
  <c r="H1550" i="1"/>
  <c r="G1550" i="1"/>
  <c r="D1550" i="1"/>
  <c r="C1550" i="1"/>
  <c r="J1550" i="1" s="1"/>
  <c r="D1549" i="1"/>
  <c r="C1549" i="1"/>
  <c r="H1549" i="1" s="1"/>
  <c r="D1548" i="1"/>
  <c r="C1548" i="1"/>
  <c r="J1548" i="1" s="1"/>
  <c r="D1547" i="1"/>
  <c r="C1547" i="1"/>
  <c r="G1546" i="1"/>
  <c r="D1546" i="1"/>
  <c r="J1546" i="1" s="1"/>
  <c r="C1546" i="1"/>
  <c r="H1545" i="1"/>
  <c r="D1545" i="1"/>
  <c r="C1545" i="1"/>
  <c r="J1544" i="1"/>
  <c r="H1544" i="1"/>
  <c r="G1544" i="1"/>
  <c r="D1544" i="1"/>
  <c r="C1544" i="1"/>
  <c r="D1543" i="1"/>
  <c r="C1543" i="1"/>
  <c r="G1542" i="1"/>
  <c r="D1542" i="1"/>
  <c r="J1542" i="1" s="1"/>
  <c r="C1542" i="1"/>
  <c r="H1541" i="1"/>
  <c r="D1541" i="1"/>
  <c r="C1541" i="1"/>
  <c r="H1540" i="1"/>
  <c r="D1540" i="1"/>
  <c r="C1540" i="1"/>
  <c r="C1539" i="1"/>
  <c r="H1536" i="1"/>
  <c r="D1536" i="1"/>
  <c r="C1536" i="1"/>
  <c r="D1535" i="1"/>
  <c r="C1535" i="1"/>
  <c r="D1534" i="1"/>
  <c r="C1534" i="1"/>
  <c r="G1534" i="1" s="1"/>
  <c r="H1533" i="1"/>
  <c r="D1533" i="1"/>
  <c r="C1533" i="1"/>
  <c r="H1532" i="1"/>
  <c r="D1532" i="1"/>
  <c r="C1532" i="1"/>
  <c r="D1531" i="1"/>
  <c r="C1531" i="1"/>
  <c r="D1530" i="1"/>
  <c r="C1530" i="1"/>
  <c r="G1530" i="1" s="1"/>
  <c r="H1529" i="1"/>
  <c r="D1529" i="1"/>
  <c r="C1529" i="1"/>
  <c r="H1528" i="1"/>
  <c r="D1528" i="1"/>
  <c r="C1528" i="1"/>
  <c r="D1527" i="1"/>
  <c r="C1527" i="1"/>
  <c r="D1526" i="1"/>
  <c r="C1526" i="1"/>
  <c r="G1526" i="1" s="1"/>
  <c r="D1525" i="1"/>
  <c r="H1524" i="1"/>
  <c r="D1524" i="1"/>
  <c r="C1524" i="1"/>
  <c r="D1523" i="1"/>
  <c r="C1523" i="1"/>
  <c r="D1522" i="1"/>
  <c r="C1522" i="1"/>
  <c r="G1522" i="1" s="1"/>
  <c r="H1521" i="1"/>
  <c r="D1521" i="1"/>
  <c r="C1521" i="1"/>
  <c r="H1520" i="1"/>
  <c r="D1520" i="1"/>
  <c r="C1520" i="1"/>
  <c r="D1519" i="1"/>
  <c r="C1519" i="1"/>
  <c r="D1518" i="1"/>
  <c r="C1518" i="1"/>
  <c r="G1518" i="1" s="1"/>
  <c r="H1517" i="1"/>
  <c r="D1517" i="1"/>
  <c r="C1517" i="1"/>
  <c r="H1516" i="1"/>
  <c r="D1516" i="1"/>
  <c r="C1516" i="1"/>
  <c r="D1515" i="1"/>
  <c r="C1515" i="1"/>
  <c r="D1514" i="1"/>
  <c r="C1514" i="1"/>
  <c r="G1514" i="1" s="1"/>
  <c r="H1513" i="1"/>
  <c r="D1513" i="1"/>
  <c r="C1513" i="1"/>
  <c r="H1512" i="1"/>
  <c r="D1512" i="1"/>
  <c r="C1512" i="1"/>
  <c r="D1511" i="1"/>
  <c r="C1511" i="1"/>
  <c r="D1510" i="1"/>
  <c r="H1509" i="1"/>
  <c r="D1509" i="1"/>
  <c r="C1509" i="1"/>
  <c r="H1508" i="1"/>
  <c r="D1508" i="1"/>
  <c r="C1508" i="1"/>
  <c r="D1507" i="1"/>
  <c r="C1507" i="1"/>
  <c r="D1506" i="1"/>
  <c r="C1506" i="1"/>
  <c r="G1506" i="1" s="1"/>
  <c r="H1505" i="1"/>
  <c r="D1505" i="1"/>
  <c r="C1505" i="1"/>
  <c r="H1504" i="1"/>
  <c r="D1504" i="1"/>
  <c r="C1504" i="1"/>
  <c r="D1503" i="1"/>
  <c r="C1503" i="1"/>
  <c r="D1502" i="1"/>
  <c r="C1502" i="1"/>
  <c r="G1502" i="1" s="1"/>
  <c r="H1501" i="1"/>
  <c r="D1501" i="1"/>
  <c r="C1501" i="1"/>
  <c r="H1500" i="1"/>
  <c r="D1500" i="1"/>
  <c r="C1500" i="1"/>
  <c r="D1499" i="1"/>
  <c r="C1499" i="1"/>
  <c r="D1498" i="1"/>
  <c r="C1498" i="1"/>
  <c r="G1498" i="1" s="1"/>
  <c r="H1497" i="1"/>
  <c r="D1497" i="1"/>
  <c r="C1497" i="1"/>
  <c r="D1496" i="1"/>
  <c r="H1496" i="1" s="1"/>
  <c r="C1496" i="1"/>
  <c r="C1495" i="1"/>
  <c r="D1494" i="1"/>
  <c r="C1494" i="1"/>
  <c r="G1494" i="1" s="1"/>
  <c r="H1493" i="1"/>
  <c r="D1493" i="1"/>
  <c r="C1493" i="1"/>
  <c r="H1492" i="1"/>
  <c r="D1492" i="1"/>
  <c r="C1492" i="1"/>
  <c r="D1491" i="1"/>
  <c r="C1491" i="1"/>
  <c r="D1490" i="1"/>
  <c r="C1490" i="1"/>
  <c r="H1489" i="1"/>
  <c r="D1489" i="1"/>
  <c r="C1489" i="1"/>
  <c r="H1488" i="1"/>
  <c r="D1488" i="1"/>
  <c r="C1488" i="1"/>
  <c r="D1487" i="1"/>
  <c r="C1487" i="1"/>
  <c r="D1486" i="1"/>
  <c r="C1486" i="1"/>
  <c r="C1485" i="1"/>
  <c r="H1484" i="1"/>
  <c r="D1484" i="1"/>
  <c r="C1484" i="1"/>
  <c r="G1483" i="1"/>
  <c r="D1483" i="1"/>
  <c r="C1483" i="1"/>
  <c r="H1483" i="1" s="1"/>
  <c r="G1482" i="1"/>
  <c r="D1482" i="1"/>
  <c r="C1482" i="1"/>
  <c r="H1482" i="1" s="1"/>
  <c r="G1481" i="1"/>
  <c r="D1481" i="1"/>
  <c r="C1481" i="1"/>
  <c r="H1481" i="1"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G1439" i="1"/>
  <c r="D1439" i="1"/>
  <c r="C1439" i="1"/>
  <c r="H1439" i="1" s="1"/>
  <c r="G1438" i="1"/>
  <c r="D1438" i="1"/>
  <c r="C1438" i="1"/>
  <c r="H1438" i="1" s="1"/>
  <c r="G1437" i="1"/>
  <c r="D1437" i="1"/>
  <c r="C1437" i="1"/>
  <c r="H1437" i="1" s="1"/>
  <c r="G1436" i="1"/>
  <c r="D1436" i="1"/>
  <c r="C1436" i="1"/>
  <c r="H1436" i="1" s="1"/>
  <c r="G1435" i="1"/>
  <c r="D1435" i="1"/>
  <c r="C1435" i="1"/>
  <c r="H1435" i="1" s="1"/>
  <c r="G1434" i="1"/>
  <c r="D1434" i="1"/>
  <c r="C1434" i="1"/>
  <c r="H1434" i="1" s="1"/>
  <c r="G1433" i="1"/>
  <c r="D1433" i="1"/>
  <c r="C1433" i="1"/>
  <c r="H1433" i="1" s="1"/>
  <c r="G1432" i="1"/>
  <c r="D1432" i="1"/>
  <c r="C1432" i="1"/>
  <c r="H1432" i="1" s="1"/>
  <c r="D1431" i="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G1401" i="1"/>
  <c r="D1401" i="1"/>
  <c r="C1401" i="1"/>
  <c r="H1401" i="1" s="1"/>
  <c r="G1400" i="1"/>
  <c r="D1400" i="1"/>
  <c r="C1400" i="1"/>
  <c r="H1400" i="1" s="1"/>
  <c r="D1399" i="1"/>
  <c r="G1399" i="1" s="1"/>
  <c r="C1399" i="1"/>
  <c r="G1398" i="1"/>
  <c r="D1398" i="1"/>
  <c r="C1398" i="1"/>
  <c r="H1398" i="1" s="1"/>
  <c r="D1397" i="1"/>
  <c r="G1397" i="1" s="1"/>
  <c r="C1397" i="1"/>
  <c r="H1397" i="1" s="1"/>
  <c r="D1396" i="1"/>
  <c r="C1396" i="1"/>
  <c r="G1395" i="1"/>
  <c r="D1395" i="1"/>
  <c r="C1395" i="1"/>
  <c r="D1394" i="1"/>
  <c r="G1394" i="1" s="1"/>
  <c r="C1394" i="1"/>
  <c r="D1393" i="1"/>
  <c r="G1393" i="1" s="1"/>
  <c r="C1393" i="1"/>
  <c r="H1393" i="1" s="1"/>
  <c r="D1392" i="1"/>
  <c r="C1392" i="1"/>
  <c r="G1392" i="1" s="1"/>
  <c r="G1391" i="1"/>
  <c r="D1391" i="1"/>
  <c r="C1391" i="1"/>
  <c r="D1390" i="1"/>
  <c r="G1390" i="1" s="1"/>
  <c r="C1390" i="1"/>
  <c r="D1389" i="1"/>
  <c r="G1389" i="1" s="1"/>
  <c r="C1389" i="1"/>
  <c r="D1388" i="1"/>
  <c r="C1388" i="1"/>
  <c r="D1387" i="1"/>
  <c r="G1387" i="1" s="1"/>
  <c r="C1387" i="1"/>
  <c r="D1386" i="1"/>
  <c r="G1386" i="1" s="1"/>
  <c r="C1386" i="1"/>
  <c r="D1385" i="1"/>
  <c r="C1385" i="1"/>
  <c r="H1385" i="1" s="1"/>
  <c r="D1384" i="1"/>
  <c r="G1384" i="1" s="1"/>
  <c r="C1384" i="1"/>
  <c r="G1383" i="1"/>
  <c r="D1383" i="1"/>
  <c r="C1383" i="1"/>
  <c r="D1382" i="1"/>
  <c r="G1382" i="1" s="1"/>
  <c r="C1382" i="1"/>
  <c r="D1381" i="1"/>
  <c r="G1381" i="1" s="1"/>
  <c r="C1381" i="1"/>
  <c r="H1381" i="1" s="1"/>
  <c r="G1380" i="1"/>
  <c r="D1380" i="1"/>
  <c r="C1380" i="1"/>
  <c r="H1380" i="1" s="1"/>
  <c r="G1379" i="1"/>
  <c r="D1379" i="1"/>
  <c r="C1379" i="1"/>
  <c r="D1378" i="1"/>
  <c r="G1378" i="1" s="1"/>
  <c r="C1378" i="1"/>
  <c r="D1377" i="1"/>
  <c r="G1377" i="1" s="1"/>
  <c r="C1377" i="1"/>
  <c r="H1377" i="1" s="1"/>
  <c r="G1376" i="1"/>
  <c r="D1376" i="1"/>
  <c r="C1376" i="1"/>
  <c r="H1376" i="1" s="1"/>
  <c r="G1375" i="1"/>
  <c r="D1375" i="1"/>
  <c r="C1375" i="1"/>
  <c r="D1374" i="1"/>
  <c r="G1374" i="1" s="1"/>
  <c r="C1374" i="1"/>
  <c r="D1373" i="1"/>
  <c r="G1373" i="1" s="1"/>
  <c r="C1373" i="1"/>
  <c r="H1373" i="1" s="1"/>
  <c r="G1372" i="1"/>
  <c r="D1372" i="1"/>
  <c r="C1372" i="1"/>
  <c r="H1372" i="1" s="1"/>
  <c r="D1371" i="1"/>
  <c r="G1371" i="1" s="1"/>
  <c r="C1371" i="1"/>
  <c r="D1370" i="1"/>
  <c r="C1370" i="1"/>
  <c r="D1369" i="1"/>
  <c r="G1369" i="1" s="1"/>
  <c r="C1369" i="1"/>
  <c r="H1369" i="1" s="1"/>
  <c r="D1368" i="1"/>
  <c r="G1368" i="1" s="1"/>
  <c r="C1368" i="1"/>
  <c r="G1367" i="1"/>
  <c r="D1367" i="1"/>
  <c r="C1367" i="1"/>
  <c r="D1366" i="1"/>
  <c r="G1366" i="1" s="1"/>
  <c r="C1366" i="1"/>
  <c r="D1365" i="1"/>
  <c r="G1365" i="1" s="1"/>
  <c r="C1365" i="1"/>
  <c r="H1365" i="1" s="1"/>
  <c r="G1364" i="1"/>
  <c r="D1364" i="1"/>
  <c r="C1364" i="1"/>
  <c r="H1364" i="1" s="1"/>
  <c r="G1363" i="1"/>
  <c r="D1363" i="1"/>
  <c r="C1363" i="1"/>
  <c r="D1362" i="1"/>
  <c r="G1362" i="1" s="1"/>
  <c r="C1362" i="1"/>
  <c r="D1361" i="1"/>
  <c r="G1361" i="1" s="1"/>
  <c r="C1361" i="1"/>
  <c r="H1361" i="1" s="1"/>
  <c r="G1360" i="1"/>
  <c r="D1360" i="1"/>
  <c r="C1360" i="1"/>
  <c r="H1360" i="1" s="1"/>
  <c r="G1359" i="1"/>
  <c r="D1359" i="1"/>
  <c r="C1359" i="1"/>
  <c r="D1358" i="1"/>
  <c r="G1358" i="1" s="1"/>
  <c r="C1358" i="1"/>
  <c r="D1357" i="1"/>
  <c r="G1357" i="1" s="1"/>
  <c r="C1357" i="1"/>
  <c r="H1357" i="1" s="1"/>
  <c r="G1356" i="1"/>
  <c r="D1356" i="1"/>
  <c r="C1356" i="1"/>
  <c r="H1356" i="1" s="1"/>
  <c r="G1355" i="1"/>
  <c r="D1355" i="1"/>
  <c r="C1355" i="1"/>
  <c r="D1354" i="1"/>
  <c r="G1354" i="1" s="1"/>
  <c r="C1354" i="1"/>
  <c r="D1353" i="1"/>
  <c r="G1353" i="1" s="1"/>
  <c r="C1353" i="1"/>
  <c r="H1353" i="1" s="1"/>
  <c r="G1352" i="1"/>
  <c r="D1352" i="1"/>
  <c r="C1352" i="1"/>
  <c r="H1352" i="1" s="1"/>
  <c r="G1351" i="1"/>
  <c r="D1351" i="1"/>
  <c r="C1351" i="1"/>
  <c r="G1350" i="1"/>
  <c r="D1350" i="1"/>
  <c r="C1350" i="1"/>
  <c r="D1349" i="1"/>
  <c r="G1349" i="1" s="1"/>
  <c r="C1349" i="1"/>
  <c r="H1349" i="1" s="1"/>
  <c r="G1348" i="1"/>
  <c r="D1348" i="1"/>
  <c r="C1348" i="1"/>
  <c r="H1348" i="1" s="1"/>
  <c r="G1347" i="1"/>
  <c r="D1347" i="1"/>
  <c r="C1347" i="1"/>
  <c r="D1346" i="1"/>
  <c r="G1346" i="1" s="1"/>
  <c r="C1346" i="1"/>
  <c r="D1345" i="1"/>
  <c r="G1345" i="1" s="1"/>
  <c r="C1345" i="1"/>
  <c r="G1344" i="1"/>
  <c r="D1344" i="1"/>
  <c r="C1344" i="1"/>
  <c r="H1344" i="1" s="1"/>
  <c r="G1343" i="1"/>
  <c r="D1343" i="1"/>
  <c r="C1343" i="1"/>
  <c r="G1342" i="1"/>
  <c r="D1342" i="1"/>
  <c r="C1342" i="1"/>
  <c r="D1341" i="1"/>
  <c r="G1341" i="1" s="1"/>
  <c r="C1341" i="1"/>
  <c r="D1340" i="1"/>
  <c r="C1340" i="1"/>
  <c r="D1339" i="1"/>
  <c r="G1339" i="1" s="1"/>
  <c r="C1339" i="1"/>
  <c r="D1338" i="1"/>
  <c r="G1338" i="1" s="1"/>
  <c r="C1338" i="1"/>
  <c r="D1337" i="1"/>
  <c r="G1337" i="1" s="1"/>
  <c r="C1337" i="1"/>
  <c r="G1336" i="1"/>
  <c r="D1336" i="1"/>
  <c r="C1336" i="1"/>
  <c r="H1336" i="1" s="1"/>
  <c r="G1335" i="1"/>
  <c r="D1335" i="1"/>
  <c r="C1335" i="1"/>
  <c r="G1334" i="1"/>
  <c r="D1334" i="1"/>
  <c r="C1334" i="1"/>
  <c r="D1333" i="1"/>
  <c r="G1333" i="1" s="1"/>
  <c r="C1333" i="1"/>
  <c r="H1333" i="1" s="1"/>
  <c r="D1332" i="1"/>
  <c r="C1332" i="1"/>
  <c r="G1331" i="1"/>
  <c r="D1331" i="1"/>
  <c r="C1331" i="1"/>
  <c r="G1330" i="1"/>
  <c r="D1330" i="1"/>
  <c r="C1330" i="1"/>
  <c r="H1330" i="1" s="1"/>
  <c r="D1329" i="1"/>
  <c r="C1329" i="1"/>
  <c r="G1328" i="1"/>
  <c r="D1328" i="1"/>
  <c r="C1328" i="1"/>
  <c r="H1328" i="1" s="1"/>
  <c r="G1327" i="1"/>
  <c r="D1327" i="1"/>
  <c r="C1327" i="1"/>
  <c r="D1326" i="1"/>
  <c r="C1326" i="1"/>
  <c r="D1325" i="1"/>
  <c r="C1325" i="1"/>
  <c r="D1324" i="1"/>
  <c r="C1324" i="1"/>
  <c r="H1324" i="1" s="1"/>
  <c r="D1323" i="1"/>
  <c r="G1323" i="1" s="1"/>
  <c r="C1323" i="1"/>
  <c r="G1322" i="1"/>
  <c r="D1322" i="1"/>
  <c r="C1322" i="1"/>
  <c r="H1322" i="1" s="1"/>
  <c r="D1321" i="1"/>
  <c r="C1321" i="1"/>
  <c r="D1320" i="1"/>
  <c r="C1320" i="1"/>
  <c r="H1320" i="1" s="1"/>
  <c r="G1319" i="1"/>
  <c r="D1319" i="1"/>
  <c r="C1319" i="1"/>
  <c r="D1318" i="1"/>
  <c r="G1318" i="1" s="1"/>
  <c r="C1318" i="1"/>
  <c r="D1317" i="1"/>
  <c r="C1317" i="1"/>
  <c r="G1316" i="1"/>
  <c r="D1316" i="1"/>
  <c r="C1316" i="1"/>
  <c r="H1316" i="1" s="1"/>
  <c r="D1315" i="1"/>
  <c r="G1315" i="1" s="1"/>
  <c r="C1315" i="1"/>
  <c r="D1314" i="1"/>
  <c r="G1314" i="1" s="1"/>
  <c r="C1314" i="1"/>
  <c r="D1313" i="1"/>
  <c r="C1313" i="1"/>
  <c r="D1312" i="1"/>
  <c r="G1312" i="1" s="1"/>
  <c r="C1312" i="1"/>
  <c r="D1311" i="1"/>
  <c r="G1311" i="1" s="1"/>
  <c r="C1311" i="1"/>
  <c r="D1310" i="1"/>
  <c r="C1310" i="1"/>
  <c r="D1309" i="1"/>
  <c r="C1309" i="1"/>
  <c r="D1308" i="1"/>
  <c r="C1308" i="1"/>
  <c r="H1308" i="1" s="1"/>
  <c r="D1307" i="1"/>
  <c r="G1307" i="1" s="1"/>
  <c r="C1307" i="1"/>
  <c r="D1306" i="1"/>
  <c r="G1306" i="1" s="1"/>
  <c r="C1306" i="1"/>
  <c r="D1305" i="1"/>
  <c r="C1305" i="1"/>
  <c r="D1304" i="1"/>
  <c r="C1304" i="1"/>
  <c r="H1304" i="1" s="1"/>
  <c r="G1303" i="1"/>
  <c r="D1303" i="1"/>
  <c r="C1303" i="1"/>
  <c r="D1302" i="1"/>
  <c r="G1302" i="1" s="1"/>
  <c r="C1302" i="1"/>
  <c r="D1301" i="1"/>
  <c r="C1301" i="1"/>
  <c r="D1299" i="1"/>
  <c r="G1299" i="1" s="1"/>
  <c r="C1299" i="1"/>
  <c r="D1298" i="1"/>
  <c r="C1298" i="1"/>
  <c r="H1298" i="1" s="1"/>
  <c r="D1297" i="1"/>
  <c r="C1297" i="1"/>
  <c r="G1296" i="1"/>
  <c r="D1296" i="1"/>
  <c r="C1296" i="1"/>
  <c r="H1296" i="1" s="1"/>
  <c r="D1295" i="1"/>
  <c r="C1295" i="1"/>
  <c r="D1294" i="1"/>
  <c r="C1294" i="1"/>
  <c r="D1293" i="1"/>
  <c r="C1293" i="1"/>
  <c r="D1292" i="1"/>
  <c r="C1292" i="1"/>
  <c r="D1291" i="1"/>
  <c r="C1291" i="1"/>
  <c r="D1290" i="1"/>
  <c r="C1290" i="1"/>
  <c r="D1289" i="1"/>
  <c r="C1289" i="1"/>
  <c r="D1288" i="1"/>
  <c r="C1288" i="1"/>
  <c r="H1288" i="1" s="1"/>
  <c r="G1287" i="1"/>
  <c r="D1287" i="1"/>
  <c r="C1287" i="1"/>
  <c r="D1286" i="1"/>
  <c r="G1286" i="1" s="1"/>
  <c r="C1286" i="1"/>
  <c r="D1285" i="1"/>
  <c r="C1285" i="1"/>
  <c r="G1284" i="1"/>
  <c r="D1284" i="1"/>
  <c r="C1284" i="1"/>
  <c r="H1284" i="1" s="1"/>
  <c r="D1283" i="1"/>
  <c r="G1283" i="1" s="1"/>
  <c r="C1283" i="1"/>
  <c r="D1282" i="1"/>
  <c r="C1282" i="1"/>
  <c r="H1282" i="1" s="1"/>
  <c r="D1281" i="1"/>
  <c r="C1281" i="1"/>
  <c r="G1280" i="1"/>
  <c r="D1280" i="1"/>
  <c r="C1280" i="1"/>
  <c r="H1280" i="1" s="1"/>
  <c r="G1279" i="1"/>
  <c r="D1279" i="1"/>
  <c r="C1279" i="1"/>
  <c r="D1278" i="1"/>
  <c r="C1278" i="1"/>
  <c r="D1277" i="1"/>
  <c r="C1277" i="1"/>
  <c r="D1276" i="1"/>
  <c r="C1276" i="1"/>
  <c r="H1276" i="1" s="1"/>
  <c r="D1275" i="1"/>
  <c r="G1275" i="1" s="1"/>
  <c r="C1275" i="1"/>
  <c r="G1274" i="1"/>
  <c r="D1274" i="1"/>
  <c r="C1274" i="1"/>
  <c r="H1274" i="1" s="1"/>
  <c r="D1273" i="1"/>
  <c r="C1273" i="1"/>
  <c r="G1272" i="1"/>
  <c r="D1272" i="1"/>
  <c r="C1272" i="1"/>
  <c r="H1272" i="1" s="1"/>
  <c r="G1271" i="1"/>
  <c r="D1271" i="1"/>
  <c r="C1271" i="1"/>
  <c r="D1270" i="1"/>
  <c r="C1270" i="1"/>
  <c r="G1270" i="1" s="1"/>
  <c r="D1269" i="1"/>
  <c r="C1269" i="1"/>
  <c r="G1268" i="1"/>
  <c r="D1268" i="1"/>
  <c r="C1268" i="1"/>
  <c r="H1268" i="1" s="1"/>
  <c r="D1267" i="1"/>
  <c r="G1267" i="1" s="1"/>
  <c r="C1267" i="1"/>
  <c r="D1266" i="1"/>
  <c r="C1266" i="1"/>
  <c r="D1265" i="1"/>
  <c r="C1265" i="1"/>
  <c r="D1264" i="1"/>
  <c r="C1264" i="1"/>
  <c r="G1263" i="1"/>
  <c r="D1263" i="1"/>
  <c r="C1263" i="1"/>
  <c r="D1262" i="1"/>
  <c r="G1262" i="1" s="1"/>
  <c r="C1262" i="1"/>
  <c r="D1261" i="1"/>
  <c r="C1261" i="1"/>
  <c r="D1260" i="1"/>
  <c r="C1260" i="1"/>
  <c r="H1260" i="1" s="1"/>
  <c r="D1259" i="1"/>
  <c r="G1259" i="1" s="1"/>
  <c r="C1259" i="1"/>
  <c r="G1258" i="1"/>
  <c r="D1258" i="1"/>
  <c r="C1258" i="1"/>
  <c r="H1258" i="1" s="1"/>
  <c r="D1257" i="1"/>
  <c r="C1257" i="1"/>
  <c r="G1256" i="1"/>
  <c r="D1256" i="1"/>
  <c r="C1256" i="1"/>
  <c r="H1256" i="1" s="1"/>
  <c r="D1254" i="1"/>
  <c r="C1254" i="1"/>
  <c r="G1254" i="1" s="1"/>
  <c r="D1253" i="1"/>
  <c r="C1253" i="1"/>
  <c r="C1252" i="1"/>
  <c r="D1251" i="1"/>
  <c r="C1251" i="1"/>
  <c r="D1250" i="1"/>
  <c r="C1250" i="1"/>
  <c r="H1250" i="1" s="1"/>
  <c r="D1249" i="1"/>
  <c r="C1249" i="1"/>
  <c r="D1248" i="1"/>
  <c r="C1248" i="1"/>
  <c r="H1248" i="1" s="1"/>
  <c r="G1247" i="1"/>
  <c r="D1247" i="1"/>
  <c r="C1247" i="1"/>
  <c r="D1246" i="1"/>
  <c r="G1246" i="1" s="1"/>
  <c r="C1246" i="1"/>
  <c r="D1245" i="1"/>
  <c r="C1245" i="1"/>
  <c r="D1244" i="1"/>
  <c r="C1244" i="1"/>
  <c r="H1244" i="1" s="1"/>
  <c r="D1243" i="1"/>
  <c r="G1243" i="1" s="1"/>
  <c r="C1243" i="1"/>
  <c r="G1242" i="1"/>
  <c r="D1242" i="1"/>
  <c r="C1242" i="1"/>
  <c r="H1242" i="1" s="1"/>
  <c r="D1241" i="1"/>
  <c r="C1241" i="1"/>
  <c r="G1240" i="1"/>
  <c r="D1240" i="1"/>
  <c r="C1240" i="1"/>
  <c r="H1240" i="1" s="1"/>
  <c r="G1239" i="1"/>
  <c r="D1239" i="1"/>
  <c r="C1239" i="1"/>
  <c r="D1238" i="1"/>
  <c r="C1238" i="1"/>
  <c r="G1238" i="1" s="1"/>
  <c r="D1237" i="1"/>
  <c r="C1237" i="1"/>
  <c r="G1236" i="1"/>
  <c r="D1236" i="1"/>
  <c r="C1236" i="1"/>
  <c r="H1236" i="1" s="1"/>
  <c r="D1235" i="1"/>
  <c r="G1235" i="1" s="1"/>
  <c r="C1235" i="1"/>
  <c r="D1234" i="1"/>
  <c r="C1234" i="1"/>
  <c r="H1234" i="1" s="1"/>
  <c r="D1233" i="1"/>
  <c r="C1233" i="1"/>
  <c r="D1232" i="1"/>
  <c r="C1232" i="1"/>
  <c r="H1232" i="1" s="1"/>
  <c r="G1231" i="1"/>
  <c r="D1231" i="1"/>
  <c r="C1231" i="1"/>
  <c r="D1230" i="1"/>
  <c r="G1230" i="1" s="1"/>
  <c r="C1230" i="1"/>
  <c r="D1229" i="1"/>
  <c r="C1229" i="1"/>
  <c r="D1228" i="1"/>
  <c r="C1228" i="1"/>
  <c r="H1228" i="1" s="1"/>
  <c r="D1227" i="1"/>
  <c r="G1227" i="1" s="1"/>
  <c r="C1227" i="1"/>
  <c r="G1226" i="1"/>
  <c r="D1226" i="1"/>
  <c r="C1226" i="1"/>
  <c r="H1226" i="1" s="1"/>
  <c r="D1225" i="1"/>
  <c r="C1225" i="1"/>
  <c r="G1225" i="1" s="1"/>
  <c r="D1224" i="1"/>
  <c r="C1224" i="1"/>
  <c r="H1224" i="1" s="1"/>
  <c r="D1223" i="1"/>
  <c r="G1223" i="1" s="1"/>
  <c r="C1223" i="1"/>
  <c r="G1222" i="1"/>
  <c r="D1222" i="1"/>
  <c r="C1222" i="1"/>
  <c r="H1222" i="1" s="1"/>
  <c r="D1221" i="1"/>
  <c r="C1221" i="1"/>
  <c r="G1221" i="1" s="1"/>
  <c r="D1220" i="1"/>
  <c r="C1220" i="1"/>
  <c r="H1220" i="1" s="1"/>
  <c r="D1219" i="1"/>
  <c r="G1219" i="1" s="1"/>
  <c r="C1219" i="1"/>
  <c r="G1218" i="1"/>
  <c r="D1218" i="1"/>
  <c r="C1218" i="1"/>
  <c r="H1218" i="1" s="1"/>
  <c r="D1217" i="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H1207" i="1"/>
  <c r="D1207" i="1"/>
  <c r="C1207" i="1"/>
  <c r="G1207" i="1" s="1"/>
  <c r="D1206" i="1"/>
  <c r="C1206" i="1"/>
  <c r="H1206" i="1" s="1"/>
  <c r="H1205" i="1"/>
  <c r="D1205" i="1"/>
  <c r="C1205" i="1"/>
  <c r="G1205" i="1" s="1"/>
  <c r="H1204" i="1"/>
  <c r="D1204" i="1"/>
  <c r="C1204" i="1"/>
  <c r="G1204" i="1" s="1"/>
  <c r="D1203" i="1"/>
  <c r="C1203" i="1"/>
  <c r="G1203" i="1" s="1"/>
  <c r="H1202" i="1"/>
  <c r="D1202" i="1"/>
  <c r="C1202" i="1"/>
  <c r="G1202" i="1" s="1"/>
  <c r="C1201" i="1"/>
  <c r="D1200" i="1"/>
  <c r="H1200" i="1" s="1"/>
  <c r="C1200" i="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D1188" i="1"/>
  <c r="H1188" i="1" s="1"/>
  <c r="C1188" i="1"/>
  <c r="H1187" i="1"/>
  <c r="D1187" i="1"/>
  <c r="C1187" i="1"/>
  <c r="G1187" i="1" s="1"/>
  <c r="H1186" i="1"/>
  <c r="D1186" i="1"/>
  <c r="C1186" i="1"/>
  <c r="D1185" i="1"/>
  <c r="H1185" i="1" s="1"/>
  <c r="C1185" i="1"/>
  <c r="D1184" i="1"/>
  <c r="H1184" i="1" s="1"/>
  <c r="C1184" i="1"/>
  <c r="H1183" i="1"/>
  <c r="D1183" i="1"/>
  <c r="C1183" i="1"/>
  <c r="D1179" i="1"/>
  <c r="H1179" i="1" s="1"/>
  <c r="C1179" i="1"/>
  <c r="H1178" i="1"/>
  <c r="D1178" i="1"/>
  <c r="C1178" i="1"/>
  <c r="G1178" i="1" s="1"/>
  <c r="H1177" i="1"/>
  <c r="D1177" i="1"/>
  <c r="C1177" i="1"/>
  <c r="H1176" i="1"/>
  <c r="D1176" i="1"/>
  <c r="C1176" i="1"/>
  <c r="D1175" i="1"/>
  <c r="H1175" i="1" s="1"/>
  <c r="C1175" i="1"/>
  <c r="H1174" i="1"/>
  <c r="D1174" i="1"/>
  <c r="C1174" i="1"/>
  <c r="G1174" i="1" s="1"/>
  <c r="H1173" i="1"/>
  <c r="D1173" i="1"/>
  <c r="C1173" i="1"/>
  <c r="D1172" i="1"/>
  <c r="H1172" i="1" s="1"/>
  <c r="C1172" i="1"/>
  <c r="D1171" i="1"/>
  <c r="H1171" i="1" s="1"/>
  <c r="C1171" i="1"/>
  <c r="H1170" i="1"/>
  <c r="D1170" i="1"/>
  <c r="C1170" i="1"/>
  <c r="D1169" i="1"/>
  <c r="H1169" i="1" s="1"/>
  <c r="C1169" i="1"/>
  <c r="H1168" i="1"/>
  <c r="D1168" i="1"/>
  <c r="C1168" i="1"/>
  <c r="D1167" i="1"/>
  <c r="H1167" i="1" s="1"/>
  <c r="C1167" i="1"/>
  <c r="D1166" i="1"/>
  <c r="H1166" i="1" s="1"/>
  <c r="C1166" i="1"/>
  <c r="H1165" i="1"/>
  <c r="D1165" i="1"/>
  <c r="C1165" i="1"/>
  <c r="H1164" i="1"/>
  <c r="D1164" i="1"/>
  <c r="C1164" i="1"/>
  <c r="D1163" i="1"/>
  <c r="H1163" i="1" s="1"/>
  <c r="C1163" i="1"/>
  <c r="H1162" i="1"/>
  <c r="D1162" i="1"/>
  <c r="C1162" i="1"/>
  <c r="G1162" i="1" s="1"/>
  <c r="H1161" i="1"/>
  <c r="D1161" i="1"/>
  <c r="C1161" i="1"/>
  <c r="H1160" i="1"/>
  <c r="D1160" i="1"/>
  <c r="C1160" i="1"/>
  <c r="D1159" i="1"/>
  <c r="H1159" i="1" s="1"/>
  <c r="C1159" i="1"/>
  <c r="H1158" i="1"/>
  <c r="D1158" i="1"/>
  <c r="C1158" i="1"/>
  <c r="G1158" i="1" s="1"/>
  <c r="H1157" i="1"/>
  <c r="D1157" i="1"/>
  <c r="C1157" i="1"/>
  <c r="H1156" i="1"/>
  <c r="D1156" i="1"/>
  <c r="C1156" i="1"/>
  <c r="D1155" i="1"/>
  <c r="H1155" i="1" s="1"/>
  <c r="C1155" i="1"/>
  <c r="H1154" i="1"/>
  <c r="D1154" i="1"/>
  <c r="C1154" i="1"/>
  <c r="G1154" i="1" s="1"/>
  <c r="H1153" i="1"/>
  <c r="D1153" i="1"/>
  <c r="C1153" i="1"/>
  <c r="D1152" i="1"/>
  <c r="H1151" i="1"/>
  <c r="D1151" i="1"/>
  <c r="C1151" i="1"/>
  <c r="G1151" i="1" s="1"/>
  <c r="H1150" i="1"/>
  <c r="D1150" i="1"/>
  <c r="C1150" i="1"/>
  <c r="H1149" i="1"/>
  <c r="D1149" i="1"/>
  <c r="C1149" i="1"/>
  <c r="D1148" i="1"/>
  <c r="H1148" i="1" s="1"/>
  <c r="C1148" i="1"/>
  <c r="H1147" i="1"/>
  <c r="D1147" i="1"/>
  <c r="C1147" i="1"/>
  <c r="G1147" i="1" s="1"/>
  <c r="H1146" i="1"/>
  <c r="D1146" i="1"/>
  <c r="C1146" i="1"/>
  <c r="H1145" i="1"/>
  <c r="D1145" i="1"/>
  <c r="C1145" i="1"/>
  <c r="D1144" i="1"/>
  <c r="H1144" i="1" s="1"/>
  <c r="C1144" i="1"/>
  <c r="H1143" i="1"/>
  <c r="D1143" i="1"/>
  <c r="C1143" i="1"/>
  <c r="G1143" i="1" s="1"/>
  <c r="H1142" i="1"/>
  <c r="D1142" i="1"/>
  <c r="C1142" i="1"/>
  <c r="H1141" i="1"/>
  <c r="D1141" i="1"/>
  <c r="C1141" i="1"/>
  <c r="D1140" i="1"/>
  <c r="H1139" i="1"/>
  <c r="D1139" i="1"/>
  <c r="C1139" i="1"/>
  <c r="H1138" i="1"/>
  <c r="D1138" i="1"/>
  <c r="C1138" i="1"/>
  <c r="D1137" i="1"/>
  <c r="H1137" i="1" s="1"/>
  <c r="C1137" i="1"/>
  <c r="H1136" i="1"/>
  <c r="D1136" i="1"/>
  <c r="C1136" i="1"/>
  <c r="G1136" i="1" s="1"/>
  <c r="H1135" i="1"/>
  <c r="D1135" i="1"/>
  <c r="C1135" i="1"/>
  <c r="H1134" i="1"/>
  <c r="D1134" i="1"/>
  <c r="C1134" i="1"/>
  <c r="D1133" i="1"/>
  <c r="H1133" i="1" s="1"/>
  <c r="C1133" i="1"/>
  <c r="H1132" i="1"/>
  <c r="D1132" i="1"/>
  <c r="C1132" i="1"/>
  <c r="G1132" i="1" s="1"/>
  <c r="H1131" i="1"/>
  <c r="D1131" i="1"/>
  <c r="C1131" i="1"/>
  <c r="H1130" i="1"/>
  <c r="D1130" i="1"/>
  <c r="C1130" i="1"/>
  <c r="D1129" i="1"/>
  <c r="H1129" i="1" s="1"/>
  <c r="C1129" i="1"/>
  <c r="H1128" i="1"/>
  <c r="D1128" i="1"/>
  <c r="C1128" i="1"/>
  <c r="G1128" i="1" s="1"/>
  <c r="H1127" i="1"/>
  <c r="D1127" i="1"/>
  <c r="C1127" i="1"/>
  <c r="H1126" i="1"/>
  <c r="D1126" i="1"/>
  <c r="C1126" i="1"/>
  <c r="D1125" i="1"/>
  <c r="H1125" i="1" s="1"/>
  <c r="C1125" i="1"/>
  <c r="H1124" i="1"/>
  <c r="D1124" i="1"/>
  <c r="C1124" i="1"/>
  <c r="G1124" i="1" s="1"/>
  <c r="H1123" i="1"/>
  <c r="D1123" i="1"/>
  <c r="C1123" i="1"/>
  <c r="H1122" i="1"/>
  <c r="D1122" i="1"/>
  <c r="C1122" i="1"/>
  <c r="D1121" i="1"/>
  <c r="H1121" i="1" s="1"/>
  <c r="C1121" i="1"/>
  <c r="H1120" i="1"/>
  <c r="D1120" i="1"/>
  <c r="C1120" i="1"/>
  <c r="G1120" i="1" s="1"/>
  <c r="H1119" i="1"/>
  <c r="D1119" i="1"/>
  <c r="C1119" i="1"/>
  <c r="H1118" i="1"/>
  <c r="D1118" i="1"/>
  <c r="C1118" i="1"/>
  <c r="D1117" i="1"/>
  <c r="H1117" i="1" s="1"/>
  <c r="C1117" i="1"/>
  <c r="H1116" i="1"/>
  <c r="D1116" i="1"/>
  <c r="C1116" i="1"/>
  <c r="G1116" i="1" s="1"/>
  <c r="H1115" i="1"/>
  <c r="D1115" i="1"/>
  <c r="C1115" i="1"/>
  <c r="H1114" i="1"/>
  <c r="D1114" i="1"/>
  <c r="C1114" i="1"/>
  <c r="D1113" i="1"/>
  <c r="H1113" i="1" s="1"/>
  <c r="C1113" i="1"/>
  <c r="H1112" i="1"/>
  <c r="D1112" i="1"/>
  <c r="C1112" i="1"/>
  <c r="G1112" i="1" s="1"/>
  <c r="H1111" i="1"/>
  <c r="D1111" i="1"/>
  <c r="C1111" i="1"/>
  <c r="H1110" i="1"/>
  <c r="D1110" i="1"/>
  <c r="C1110" i="1"/>
  <c r="D1109" i="1"/>
  <c r="H1109" i="1" s="1"/>
  <c r="C1109" i="1"/>
  <c r="H1108" i="1"/>
  <c r="D1108" i="1"/>
  <c r="C1108" i="1"/>
  <c r="G1108" i="1" s="1"/>
  <c r="H1107" i="1"/>
  <c r="D1107" i="1"/>
  <c r="C1107" i="1"/>
  <c r="H1106" i="1"/>
  <c r="D1106" i="1"/>
  <c r="C1106" i="1"/>
  <c r="D1105" i="1"/>
  <c r="H1105" i="1" s="1"/>
  <c r="C1105" i="1"/>
  <c r="H1104" i="1"/>
  <c r="D1104" i="1"/>
  <c r="C1104" i="1"/>
  <c r="G1104" i="1" s="1"/>
  <c r="H1103" i="1"/>
  <c r="D1103" i="1"/>
  <c r="C1103" i="1"/>
  <c r="H1102" i="1"/>
  <c r="D1102" i="1"/>
  <c r="C1102" i="1"/>
  <c r="D1101" i="1"/>
  <c r="C1101" i="1"/>
  <c r="H1101" i="1" s="1"/>
  <c r="D1100" i="1"/>
  <c r="C1100" i="1"/>
  <c r="G1100" i="1" s="1"/>
  <c r="H1099" i="1"/>
  <c r="D1099" i="1"/>
  <c r="C1099" i="1"/>
  <c r="H1098" i="1"/>
  <c r="D1098" i="1"/>
  <c r="C1098" i="1"/>
  <c r="D1097" i="1"/>
  <c r="C1097" i="1"/>
  <c r="H1097" i="1" s="1"/>
  <c r="D1096" i="1"/>
  <c r="C1096" i="1"/>
  <c r="G1096" i="1" s="1"/>
  <c r="H1095" i="1"/>
  <c r="D1095" i="1"/>
  <c r="C1095" i="1"/>
  <c r="H1094" i="1"/>
  <c r="D1094" i="1"/>
  <c r="C1094" i="1"/>
  <c r="D1092" i="1"/>
  <c r="C1092" i="1"/>
  <c r="H1091" i="1"/>
  <c r="D1091" i="1"/>
  <c r="C1091" i="1"/>
  <c r="D1090" i="1"/>
  <c r="H1090" i="1" s="1"/>
  <c r="C1090" i="1"/>
  <c r="D1089" i="1"/>
  <c r="C1089" i="1"/>
  <c r="D1088" i="1"/>
  <c r="C1088" i="1"/>
  <c r="G1088" i="1" s="1"/>
  <c r="D1087" i="1"/>
  <c r="H1087" i="1" s="1"/>
  <c r="C1087" i="1"/>
  <c r="H1086" i="1"/>
  <c r="D1086" i="1"/>
  <c r="C1086" i="1"/>
  <c r="D1085" i="1"/>
  <c r="C1085" i="1"/>
  <c r="D1084" i="1"/>
  <c r="C1084" i="1"/>
  <c r="G1084" i="1" s="1"/>
  <c r="H1083" i="1"/>
  <c r="D1083" i="1"/>
  <c r="C1083" i="1"/>
  <c r="D1082" i="1"/>
  <c r="C1082" i="1"/>
  <c r="C1081" i="1"/>
  <c r="D1080" i="1"/>
  <c r="C1080" i="1"/>
  <c r="G1080" i="1" s="1"/>
  <c r="H1079" i="1"/>
  <c r="D1079" i="1"/>
  <c r="C1079" i="1"/>
  <c r="H1078" i="1"/>
  <c r="G1078" i="1"/>
  <c r="D1078" i="1"/>
  <c r="C1078" i="1"/>
  <c r="H1077" i="1"/>
  <c r="G1077" i="1"/>
  <c r="D1077" i="1"/>
  <c r="C1077" i="1"/>
  <c r="H1076" i="1"/>
  <c r="G1076" i="1"/>
  <c r="D1076" i="1"/>
  <c r="C1076" i="1"/>
  <c r="H1073" i="1"/>
  <c r="D1073" i="1"/>
  <c r="G1073" i="1" s="1"/>
  <c r="C1073" i="1"/>
  <c r="H1072" i="1"/>
  <c r="G1072" i="1"/>
  <c r="D1072" i="1"/>
  <c r="C1072" i="1"/>
  <c r="H1071" i="1"/>
  <c r="G1071" i="1"/>
  <c r="D1071" i="1"/>
  <c r="C1071" i="1"/>
  <c r="H1070" i="1"/>
  <c r="G1070" i="1"/>
  <c r="D1070" i="1"/>
  <c r="C1070" i="1"/>
  <c r="D1069" i="1"/>
  <c r="C1069" i="1"/>
  <c r="H1069" i="1" s="1"/>
  <c r="D1068" i="1"/>
  <c r="C1068" i="1"/>
  <c r="H1068" i="1" s="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D1058" i="1"/>
  <c r="G1058" i="1" s="1"/>
  <c r="C1058"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H1031" i="1"/>
  <c r="D1031" i="1"/>
  <c r="G1031" i="1" s="1"/>
  <c r="C1031" i="1"/>
  <c r="H1030" i="1"/>
  <c r="G1030" i="1"/>
  <c r="D1030" i="1"/>
  <c r="C1030" i="1"/>
  <c r="D1029" i="1"/>
  <c r="H1029" i="1" s="1"/>
  <c r="C1029" i="1"/>
  <c r="H1028" i="1"/>
  <c r="G1028" i="1"/>
  <c r="D1028" i="1"/>
  <c r="C1028" i="1"/>
  <c r="H1027" i="1"/>
  <c r="G1027" i="1"/>
  <c r="D1027" i="1"/>
  <c r="C1027" i="1"/>
  <c r="H1026" i="1"/>
  <c r="G1026" i="1"/>
  <c r="D1026" i="1"/>
  <c r="C1026" i="1"/>
  <c r="H1025" i="1"/>
  <c r="G1025" i="1"/>
  <c r="D1025" i="1"/>
  <c r="C1025" i="1"/>
  <c r="C1024" i="1"/>
  <c r="D1023" i="1"/>
  <c r="H1023" i="1" s="1"/>
  <c r="C1023" i="1"/>
  <c r="D1022" i="1"/>
  <c r="H1022" i="1" s="1"/>
  <c r="C1022" i="1"/>
  <c r="H1021" i="1"/>
  <c r="G1021" i="1"/>
  <c r="D1021" i="1"/>
  <c r="C1021" i="1"/>
  <c r="H1020" i="1"/>
  <c r="G1020" i="1"/>
  <c r="D1020" i="1"/>
  <c r="C1020" i="1"/>
  <c r="D1019" i="1"/>
  <c r="H1019" i="1" s="1"/>
  <c r="C1019" i="1"/>
  <c r="D1018" i="1"/>
  <c r="H1018" i="1" s="1"/>
  <c r="C1018" i="1"/>
  <c r="G1016" i="1"/>
  <c r="D1016" i="1"/>
  <c r="H1016" i="1" s="1"/>
  <c r="C1016" i="1"/>
  <c r="H1015" i="1"/>
  <c r="G1015" i="1"/>
  <c r="D1015" i="1"/>
  <c r="C1015" i="1"/>
  <c r="G1014"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G837" i="1"/>
  <c r="D837" i="1"/>
  <c r="H837" i="1" s="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G735" i="1"/>
  <c r="D735" i="1"/>
  <c r="H735" i="1" s="1"/>
  <c r="C735" i="1"/>
  <c r="H734" i="1"/>
  <c r="G734" i="1"/>
  <c r="D734" i="1"/>
  <c r="C734" i="1"/>
  <c r="H733" i="1"/>
  <c r="G733" i="1"/>
  <c r="D733" i="1"/>
  <c r="C733" i="1"/>
  <c r="G732" i="1"/>
  <c r="D732" i="1"/>
  <c r="H732" i="1" s="1"/>
  <c r="C732" i="1"/>
  <c r="G731" i="1"/>
  <c r="D731" i="1"/>
  <c r="H731" i="1" s="1"/>
  <c r="C731" i="1"/>
  <c r="H730" i="1"/>
  <c r="G730" i="1"/>
  <c r="D730" i="1"/>
  <c r="C730" i="1"/>
  <c r="H729" i="1"/>
  <c r="D729" i="1"/>
  <c r="G729" i="1" s="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D698" i="1"/>
  <c r="G698" i="1" s="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D679" i="1"/>
  <c r="H679" i="1" s="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G653" i="1" s="1"/>
  <c r="C653" i="1"/>
  <c r="H652" i="1"/>
  <c r="G652" i="1"/>
  <c r="D652" i="1"/>
  <c r="C652" i="1"/>
  <c r="H651" i="1"/>
  <c r="D651" i="1"/>
  <c r="G651" i="1" s="1"/>
  <c r="C651" i="1"/>
  <c r="H650" i="1"/>
  <c r="G650" i="1"/>
  <c r="D650" i="1"/>
  <c r="C650" i="1"/>
  <c r="C649" i="1"/>
  <c r="D648" i="1"/>
  <c r="H648" i="1" s="1"/>
  <c r="C648" i="1"/>
  <c r="D647" i="1"/>
  <c r="H647" i="1" s="1"/>
  <c r="C647" i="1"/>
  <c r="H646" i="1"/>
  <c r="D646" i="1"/>
  <c r="G646" i="1" s="1"/>
  <c r="C646" i="1"/>
  <c r="H645" i="1"/>
  <c r="D645" i="1"/>
  <c r="G645" i="1" s="1"/>
  <c r="C645"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C422" i="1"/>
  <c r="C421" i="1"/>
  <c r="H416" i="1"/>
  <c r="G416" i="1"/>
  <c r="D416" i="1"/>
  <c r="C416" i="1"/>
  <c r="H415" i="1"/>
  <c r="G415" i="1"/>
  <c r="D415" i="1"/>
  <c r="C415" i="1"/>
  <c r="D414" i="1"/>
  <c r="H414" i="1" s="1"/>
  <c r="C414" i="1"/>
  <c r="H411" i="1"/>
  <c r="G411" i="1"/>
  <c r="D411" i="1"/>
  <c r="C411" i="1"/>
  <c r="H410" i="1"/>
  <c r="G410" i="1"/>
  <c r="D410" i="1"/>
  <c r="C410" i="1"/>
  <c r="H409" i="1"/>
  <c r="G409" i="1"/>
  <c r="D409" i="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D379" i="1"/>
  <c r="G379" i="1" s="1"/>
  <c r="C379" i="1"/>
  <c r="D378" i="1"/>
  <c r="H378" i="1" s="1"/>
  <c r="C378" i="1"/>
  <c r="D377" i="1"/>
  <c r="H377" i="1" s="1"/>
  <c r="C377" i="1"/>
  <c r="D376" i="1"/>
  <c r="H376" i="1" s="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D364" i="1"/>
  <c r="H364" i="1" s="1"/>
  <c r="C364" i="1"/>
  <c r="H363" i="1"/>
  <c r="G363" i="1"/>
  <c r="D363" i="1"/>
  <c r="C363" i="1"/>
  <c r="H362" i="1"/>
  <c r="G362" i="1"/>
  <c r="D362" i="1"/>
  <c r="C362" i="1"/>
  <c r="D361" i="1"/>
  <c r="H361" i="1" s="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D318" i="1"/>
  <c r="G318" i="1" s="1"/>
  <c r="C318" i="1"/>
  <c r="H317" i="1"/>
  <c r="D317" i="1"/>
  <c r="G317" i="1" s="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D300" i="1"/>
  <c r="H300" i="1" s="1"/>
  <c r="C300" i="1"/>
  <c r="D299" i="1"/>
  <c r="H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D266" i="1"/>
  <c r="G266" i="1" s="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D258" i="1"/>
  <c r="G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D215" i="1"/>
  <c r="G215" i="1" s="1"/>
  <c r="C215" i="1"/>
  <c r="H214" i="1"/>
  <c r="G214" i="1"/>
  <c r="D214" i="1"/>
  <c r="C214" i="1"/>
  <c r="D213" i="1"/>
  <c r="H213" i="1" s="1"/>
  <c r="C213" i="1"/>
  <c r="C212" i="1"/>
  <c r="H211" i="1"/>
  <c r="G211" i="1"/>
  <c r="D211" i="1"/>
  <c r="C211" i="1"/>
  <c r="H210" i="1"/>
  <c r="G210" i="1"/>
  <c r="D210" i="1"/>
  <c r="C210" i="1"/>
  <c r="H209" i="1"/>
  <c r="G209" i="1"/>
  <c r="D209" i="1"/>
  <c r="C209" i="1"/>
  <c r="H208" i="1"/>
  <c r="G208" i="1"/>
  <c r="D208" i="1"/>
  <c r="C208" i="1"/>
  <c r="D207" i="1"/>
  <c r="H207" i="1" s="1"/>
  <c r="C207" i="1"/>
  <c r="H206" i="1"/>
  <c r="G206" i="1"/>
  <c r="D206" i="1"/>
  <c r="C206" i="1"/>
  <c r="H205" i="1"/>
  <c r="G205" i="1"/>
  <c r="D205" i="1"/>
  <c r="C205" i="1"/>
  <c r="D204" i="1"/>
  <c r="H204" i="1" s="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D196" i="1"/>
  <c r="G196" i="1" s="1"/>
  <c r="C196" i="1"/>
  <c r="H195" i="1"/>
  <c r="G195" i="1"/>
  <c r="D195" i="1"/>
  <c r="C195" i="1"/>
  <c r="H194" i="1"/>
  <c r="G194" i="1"/>
  <c r="D194" i="1"/>
  <c r="C194" i="1"/>
  <c r="H193" i="1"/>
  <c r="G193" i="1"/>
  <c r="D193" i="1"/>
  <c r="C193" i="1"/>
  <c r="H192" i="1"/>
  <c r="G192" i="1"/>
  <c r="D192" i="1"/>
  <c r="C192" i="1"/>
  <c r="D191" i="1"/>
  <c r="H191" i="1" s="1"/>
  <c r="C191" i="1"/>
  <c r="C190" i="1"/>
  <c r="H189" i="1"/>
  <c r="G189" i="1"/>
  <c r="D189" i="1"/>
  <c r="C189" i="1"/>
  <c r="H188" i="1"/>
  <c r="G188" i="1"/>
  <c r="D188" i="1"/>
  <c r="C188" i="1"/>
  <c r="D187" i="1"/>
  <c r="H187" i="1" s="1"/>
  <c r="C187" i="1"/>
  <c r="D186" i="1"/>
  <c r="H186" i="1" s="1"/>
  <c r="C186" i="1"/>
  <c r="C185" i="1"/>
  <c r="H184" i="1"/>
  <c r="G184" i="1"/>
  <c r="D184" i="1"/>
  <c r="C184" i="1"/>
  <c r="D183" i="1"/>
  <c r="H183" i="1" s="1"/>
  <c r="C183" i="1"/>
  <c r="D182" i="1"/>
  <c r="G182" i="1" s="1"/>
  <c r="C182" i="1"/>
  <c r="D181" i="1"/>
  <c r="H181" i="1" s="1"/>
  <c r="C181" i="1"/>
  <c r="D180" i="1"/>
  <c r="H180" i="1" s="1"/>
  <c r="C180" i="1"/>
  <c r="H179" i="1"/>
  <c r="G179" i="1"/>
  <c r="D179" i="1"/>
  <c r="C179" i="1"/>
  <c r="H178" i="1"/>
  <c r="G178" i="1"/>
  <c r="D178" i="1"/>
  <c r="C178" i="1"/>
  <c r="D177" i="1"/>
  <c r="G177" i="1" s="1"/>
  <c r="C177" i="1"/>
  <c r="H176" i="1"/>
  <c r="G176" i="1"/>
  <c r="D176" i="1"/>
  <c r="C176" i="1"/>
  <c r="H175" i="1"/>
  <c r="G175" i="1"/>
  <c r="D175" i="1"/>
  <c r="C175"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D167" i="1"/>
  <c r="G167" i="1" s="1"/>
  <c r="C167" i="1"/>
  <c r="D166" i="1"/>
  <c r="G166" i="1" s="1"/>
  <c r="C166" i="1"/>
  <c r="H165" i="1"/>
  <c r="D165" i="1"/>
  <c r="G165" i="1" s="1"/>
  <c r="C165" i="1"/>
  <c r="H164" i="1"/>
  <c r="D164" i="1"/>
  <c r="G164" i="1" s="1"/>
  <c r="C164" i="1"/>
  <c r="H163" i="1"/>
  <c r="G163" i="1"/>
  <c r="D163" i="1"/>
  <c r="C163" i="1"/>
  <c r="D162" i="1"/>
  <c r="G162" i="1" s="1"/>
  <c r="C162" i="1"/>
  <c r="C161" i="1"/>
  <c r="H159" i="1"/>
  <c r="G159" i="1"/>
  <c r="D159" i="1"/>
  <c r="C159" i="1"/>
  <c r="H158" i="1"/>
  <c r="D158" i="1"/>
  <c r="G158" i="1" s="1"/>
  <c r="C158" i="1"/>
  <c r="H157" i="1"/>
  <c r="G157" i="1"/>
  <c r="D157" i="1"/>
  <c r="C157" i="1"/>
  <c r="G156" i="1"/>
  <c r="D156" i="1"/>
  <c r="H156" i="1" s="1"/>
  <c r="C156" i="1"/>
  <c r="H155" i="1"/>
  <c r="G155" i="1"/>
  <c r="D155" i="1"/>
  <c r="C155" i="1"/>
  <c r="H154" i="1"/>
  <c r="G154" i="1"/>
  <c r="D154" i="1"/>
  <c r="C154" i="1"/>
  <c r="H153" i="1"/>
  <c r="G153" i="1"/>
  <c r="D153" i="1"/>
  <c r="C153" i="1"/>
  <c r="H152" i="1"/>
  <c r="G152" i="1"/>
  <c r="D152" i="1"/>
  <c r="C152" i="1"/>
  <c r="H151" i="1"/>
  <c r="D151" i="1"/>
  <c r="G151" i="1" s="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5" i="1"/>
  <c r="H135" i="1" s="1"/>
  <c r="C135" i="1"/>
  <c r="D134" i="1"/>
  <c r="H134" i="1" s="1"/>
  <c r="C134" i="1"/>
  <c r="D133" i="1"/>
  <c r="H133" i="1" s="1"/>
  <c r="C133" i="1"/>
  <c r="D132" i="1"/>
  <c r="H132" i="1" s="1"/>
  <c r="C132" i="1"/>
  <c r="D131" i="1"/>
  <c r="H131" i="1" s="1"/>
  <c r="C131" i="1"/>
  <c r="C130" i="1"/>
  <c r="H129" i="1"/>
  <c r="G129" i="1"/>
  <c r="D129" i="1"/>
  <c r="C129" i="1"/>
  <c r="H128" i="1"/>
  <c r="G128" i="1"/>
  <c r="D128" i="1"/>
  <c r="C128" i="1"/>
  <c r="H127" i="1"/>
  <c r="G127" i="1"/>
  <c r="D127" i="1"/>
  <c r="C127" i="1"/>
  <c r="G126" i="1"/>
  <c r="D126" i="1"/>
  <c r="H126" i="1" s="1"/>
  <c r="C126" i="1"/>
  <c r="D125" i="1"/>
  <c r="H125" i="1" s="1"/>
  <c r="C125" i="1"/>
  <c r="H124" i="1"/>
  <c r="D124" i="1"/>
  <c r="G124" i="1" s="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D82" i="1"/>
  <c r="G82" i="1" s="1"/>
  <c r="C82" i="1"/>
  <c r="H81" i="1"/>
  <c r="D81" i="1"/>
  <c r="G81" i="1" s="1"/>
  <c r="C81" i="1"/>
  <c r="H80" i="1"/>
  <c r="G80" i="1"/>
  <c r="D80" i="1"/>
  <c r="C80" i="1"/>
  <c r="H79" i="1"/>
  <c r="G79" i="1"/>
  <c r="D79" i="1"/>
  <c r="C79" i="1"/>
  <c r="C78" i="1"/>
  <c r="D77" i="1"/>
  <c r="H77" i="1" s="1"/>
  <c r="C77" i="1"/>
  <c r="H76" i="1"/>
  <c r="G76" i="1"/>
  <c r="D76" i="1"/>
  <c r="C76" i="1"/>
  <c r="D75" i="1"/>
  <c r="H75" i="1" s="1"/>
  <c r="C75" i="1"/>
  <c r="H74" i="1"/>
  <c r="G74" i="1"/>
  <c r="D74" i="1"/>
  <c r="C74" i="1"/>
  <c r="D73" i="1"/>
  <c r="H73" i="1" s="1"/>
  <c r="C73" i="1"/>
  <c r="D72" i="1"/>
  <c r="G72" i="1" s="1"/>
  <c r="C72" i="1"/>
  <c r="D71" i="1"/>
  <c r="H71" i="1" s="1"/>
  <c r="C71" i="1"/>
  <c r="D70" i="1"/>
  <c r="H70" i="1" s="1"/>
  <c r="C70" i="1"/>
  <c r="H69" i="1"/>
  <c r="G69" i="1"/>
  <c r="D69" i="1"/>
  <c r="C69" i="1"/>
  <c r="H68" i="1"/>
  <c r="G68" i="1"/>
  <c r="D68" i="1"/>
  <c r="C68" i="1"/>
  <c r="H67" i="1"/>
  <c r="G67" i="1"/>
  <c r="D67" i="1"/>
  <c r="C67" i="1"/>
  <c r="D66" i="1"/>
  <c r="H66" i="1" s="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11" i="9" l="1"/>
  <c r="B311" i="9" s="1"/>
  <c r="E326" i="9"/>
  <c r="B326" i="9" s="1"/>
  <c r="G187" i="1"/>
  <c r="D1495" i="1"/>
  <c r="D212" i="1"/>
  <c r="G212" i="1" s="1"/>
  <c r="H162" i="1"/>
  <c r="G1340" i="1"/>
  <c r="F260" i="5"/>
  <c r="H1082" i="1"/>
  <c r="G1370" i="1"/>
  <c r="G1251" i="1"/>
  <c r="G1069" i="1"/>
  <c r="G1068" i="1"/>
  <c r="E322" i="9"/>
  <c r="B322" i="9" s="1"/>
  <c r="E327" i="9"/>
  <c r="B327" i="9" s="1"/>
  <c r="H1340" i="1"/>
  <c r="G1686" i="1"/>
  <c r="G1684" i="1"/>
  <c r="C1681" i="1"/>
  <c r="G1638" i="1"/>
  <c r="H1635" i="1"/>
  <c r="H1623" i="1"/>
  <c r="G1614" i="1"/>
  <c r="H1614" i="1"/>
  <c r="D25" i="8"/>
  <c r="C1602" i="1" s="1"/>
  <c r="H1613" i="1"/>
  <c r="H1607" i="1"/>
  <c r="G1604" i="1"/>
  <c r="G1602" i="1"/>
  <c r="H1602" i="1"/>
  <c r="G1594" i="1"/>
  <c r="C1585" i="1"/>
  <c r="H1585" i="1" s="1"/>
  <c r="H1591" i="1"/>
  <c r="G1583" i="1"/>
  <c r="H1583" i="1"/>
  <c r="G1585" i="1"/>
  <c r="G1385" i="1"/>
  <c r="G1388" i="1"/>
  <c r="H1389" i="1"/>
  <c r="H1388" i="1"/>
  <c r="H1384" i="1"/>
  <c r="G1396" i="1"/>
  <c r="E335" i="9"/>
  <c r="B335" i="9" s="1"/>
  <c r="H1399" i="1"/>
  <c r="H1396" i="1"/>
  <c r="H1392" i="1"/>
  <c r="H1203" i="1"/>
  <c r="H1266" i="1"/>
  <c r="H1264" i="1"/>
  <c r="E303" i="9"/>
  <c r="B303" i="9" s="1"/>
  <c r="F89" i="6"/>
  <c r="F99" i="6"/>
  <c r="H653" i="1"/>
  <c r="E647" i="4"/>
  <c r="D641" i="1" s="1"/>
  <c r="G641" i="1" s="1"/>
  <c r="E320" i="9"/>
  <c r="B320" i="9" s="1"/>
  <c r="E329" i="9"/>
  <c r="B329" i="9" s="1"/>
  <c r="H1562" i="1"/>
  <c r="I1562" i="1" s="1"/>
  <c r="H1571" i="1"/>
  <c r="E5" i="7"/>
  <c r="D1539" i="1"/>
  <c r="J1558" i="1"/>
  <c r="H1555" i="1"/>
  <c r="G1558" i="1"/>
  <c r="I1558" i="1" s="1"/>
  <c r="H1341" i="1"/>
  <c r="H1306" i="1"/>
  <c r="H1368" i="1"/>
  <c r="H1314" i="1"/>
  <c r="H1312" i="1"/>
  <c r="E37" i="9"/>
  <c r="B37" i="9" s="1"/>
  <c r="E36" i="9"/>
  <c r="B36" i="9" s="1"/>
  <c r="E31" i="9"/>
  <c r="B31" i="9" s="1"/>
  <c r="G1295" i="1"/>
  <c r="E251" i="5"/>
  <c r="I25" i="3" s="1"/>
  <c r="F274" i="5"/>
  <c r="H1292" i="1"/>
  <c r="D251" i="5"/>
  <c r="G1291" i="1"/>
  <c r="G1290" i="1"/>
  <c r="H1290" i="1"/>
  <c r="H1252" i="1"/>
  <c r="E340" i="9"/>
  <c r="B340" i="9" s="1"/>
  <c r="G1206" i="1"/>
  <c r="D1201" i="1"/>
  <c r="H1201" i="1" s="1"/>
  <c r="E337" i="9"/>
  <c r="B337" i="9" s="1"/>
  <c r="G1200" i="1"/>
  <c r="G1183" i="1"/>
  <c r="G1170" i="1"/>
  <c r="F165" i="5"/>
  <c r="E318" i="9"/>
  <c r="B318" i="9" s="1"/>
  <c r="G1166" i="1"/>
  <c r="E312" i="9"/>
  <c r="B312" i="9" s="1"/>
  <c r="G1092" i="1"/>
  <c r="H1089" i="1"/>
  <c r="H1085" i="1"/>
  <c r="H1081" i="1"/>
  <c r="H1057" i="1"/>
  <c r="G1033" i="1"/>
  <c r="G1029" i="1"/>
  <c r="H1024" i="1"/>
  <c r="G1024" i="1"/>
  <c r="G1023" i="1"/>
  <c r="G1022" i="1"/>
  <c r="G1018" i="1"/>
  <c r="G1019" i="1"/>
  <c r="G1013" i="1"/>
  <c r="E64" i="9"/>
  <c r="B64" i="9" s="1"/>
  <c r="F239" i="9"/>
  <c r="B239" i="9" s="1"/>
  <c r="E51" i="9"/>
  <c r="B51" i="9" s="1"/>
  <c r="E48" i="9"/>
  <c r="B48" i="9" s="1"/>
  <c r="F237" i="9"/>
  <c r="B237" i="9" s="1"/>
  <c r="G679" i="1"/>
  <c r="E32" i="9"/>
  <c r="B32" i="9" s="1"/>
  <c r="G648" i="1"/>
  <c r="G647" i="1"/>
  <c r="H649" i="1"/>
  <c r="G649" i="1"/>
  <c r="F656" i="4"/>
  <c r="G636" i="1"/>
  <c r="G635" i="1"/>
  <c r="F609" i="4"/>
  <c r="D421" i="1"/>
  <c r="H421" i="1" s="1"/>
  <c r="G414" i="1"/>
  <c r="G421" i="1"/>
  <c r="G407" i="1"/>
  <c r="G408" i="1"/>
  <c r="G388" i="1"/>
  <c r="G389" i="1"/>
  <c r="F393" i="4"/>
  <c r="G381" i="1"/>
  <c r="H379" i="1"/>
  <c r="G378" i="1"/>
  <c r="G377" i="1"/>
  <c r="G376" i="1"/>
  <c r="H374" i="1"/>
  <c r="G374" i="1"/>
  <c r="F379" i="4"/>
  <c r="E360" i="4"/>
  <c r="D355" i="1" s="1"/>
  <c r="F374" i="4"/>
  <c r="G361" i="1"/>
  <c r="G364" i="1"/>
  <c r="F366" i="4"/>
  <c r="G300" i="1"/>
  <c r="G423" i="1"/>
  <c r="D422" i="1"/>
  <c r="G299" i="1"/>
  <c r="E81" i="9"/>
  <c r="B81" i="9" s="1"/>
  <c r="H212" i="1"/>
  <c r="G213" i="1"/>
  <c r="G204" i="1"/>
  <c r="G207" i="1"/>
  <c r="E57" i="9"/>
  <c r="B57" i="9" s="1"/>
  <c r="F244" i="9"/>
  <c r="B244" i="9" s="1"/>
  <c r="E56" i="9"/>
  <c r="B56" i="9" s="1"/>
  <c r="F194" i="4"/>
  <c r="G191" i="1"/>
  <c r="B241" i="9"/>
  <c r="G190" i="1"/>
  <c r="G185" i="1"/>
  <c r="G186" i="1"/>
  <c r="G183" i="1"/>
  <c r="E53" i="9"/>
  <c r="B53" i="9" s="1"/>
  <c r="H182" i="1"/>
  <c r="G181" i="1"/>
  <c r="E52" i="9"/>
  <c r="B52" i="9" s="1"/>
  <c r="G180" i="1"/>
  <c r="H177" i="1"/>
  <c r="H174" i="1"/>
  <c r="G174" i="1"/>
  <c r="F178" i="4"/>
  <c r="H166" i="1"/>
  <c r="E49" i="9"/>
  <c r="B49" i="9" s="1"/>
  <c r="G161" i="1"/>
  <c r="H161" i="1"/>
  <c r="F165" i="4"/>
  <c r="F160" i="4"/>
  <c r="D150" i="1"/>
  <c r="F154" i="4"/>
  <c r="G135" i="1"/>
  <c r="G134" i="1"/>
  <c r="G133" i="1"/>
  <c r="G131" i="1"/>
  <c r="G132" i="1"/>
  <c r="G125" i="1"/>
  <c r="F129" i="4"/>
  <c r="F126" i="4"/>
  <c r="G108" i="1"/>
  <c r="H108" i="1"/>
  <c r="F112" i="4"/>
  <c r="E106" i="4"/>
  <c r="D102" i="1" s="1"/>
  <c r="F236" i="9"/>
  <c r="B236" i="9" s="1"/>
  <c r="F83" i="4"/>
  <c r="G77" i="1"/>
  <c r="G73" i="1"/>
  <c r="G75" i="1"/>
  <c r="H72" i="1"/>
  <c r="E39" i="9"/>
  <c r="B39" i="9" s="1"/>
  <c r="G70" i="1"/>
  <c r="G71" i="1"/>
  <c r="G66" i="1"/>
  <c r="D64" i="1"/>
  <c r="E49" i="4"/>
  <c r="D45" i="1" s="1"/>
  <c r="G1079" i="1"/>
  <c r="G1083" i="1"/>
  <c r="G1087" i="1"/>
  <c r="G1091" i="1"/>
  <c r="G1095" i="1"/>
  <c r="G1099" i="1"/>
  <c r="G1103" i="1"/>
  <c r="G1107" i="1"/>
  <c r="G1111" i="1"/>
  <c r="G1115" i="1"/>
  <c r="G1119" i="1"/>
  <c r="G1123" i="1"/>
  <c r="G1127" i="1"/>
  <c r="G1131" i="1"/>
  <c r="G1135" i="1"/>
  <c r="G1139" i="1"/>
  <c r="G1142" i="1"/>
  <c r="G1146" i="1"/>
  <c r="G1150" i="1"/>
  <c r="G1153" i="1"/>
  <c r="G1157" i="1"/>
  <c r="G1161" i="1"/>
  <c r="G1165" i="1"/>
  <c r="G1169" i="1"/>
  <c r="G1173" i="1"/>
  <c r="G1177" i="1"/>
  <c r="G1186" i="1"/>
  <c r="H1080" i="1"/>
  <c r="G1082" i="1"/>
  <c r="H1084" i="1"/>
  <c r="G1086" i="1"/>
  <c r="H1088" i="1"/>
  <c r="G1090" i="1"/>
  <c r="H1092" i="1"/>
  <c r="G1094" i="1"/>
  <c r="H1096" i="1"/>
  <c r="G1098" i="1"/>
  <c r="H1100" i="1"/>
  <c r="G1102" i="1"/>
  <c r="G1106" i="1"/>
  <c r="G1110" i="1"/>
  <c r="G1114" i="1"/>
  <c r="G1118" i="1"/>
  <c r="G1122" i="1"/>
  <c r="G1126" i="1"/>
  <c r="G1130" i="1"/>
  <c r="G1134" i="1"/>
  <c r="G1138" i="1"/>
  <c r="G1141" i="1"/>
  <c r="G1145" i="1"/>
  <c r="G1149" i="1"/>
  <c r="G1156" i="1"/>
  <c r="G1160" i="1"/>
  <c r="G1164" i="1"/>
  <c r="G1168" i="1"/>
  <c r="G1172" i="1"/>
  <c r="G1176" i="1"/>
  <c r="G1185" i="1"/>
  <c r="G1081" i="1"/>
  <c r="G1085" i="1"/>
  <c r="G1089" i="1"/>
  <c r="G1097" i="1"/>
  <c r="G1101" i="1"/>
  <c r="G1105" i="1"/>
  <c r="G1109" i="1"/>
  <c r="G1113" i="1"/>
  <c r="G1117" i="1"/>
  <c r="G1121" i="1"/>
  <c r="G1125" i="1"/>
  <c r="G1129" i="1"/>
  <c r="G1133" i="1"/>
  <c r="G1137" i="1"/>
  <c r="G1144" i="1"/>
  <c r="G1148" i="1"/>
  <c r="G1155" i="1"/>
  <c r="G1159" i="1"/>
  <c r="G1163" i="1"/>
  <c r="G1167" i="1"/>
  <c r="G1171" i="1"/>
  <c r="G1175" i="1"/>
  <c r="G1179" i="1"/>
  <c r="G1184" i="1"/>
  <c r="G1188" i="1"/>
  <c r="H1219" i="1"/>
  <c r="H1223" i="1"/>
  <c r="H1227" i="1"/>
  <c r="H1230" i="1"/>
  <c r="G1232" i="1"/>
  <c r="H1237" i="1"/>
  <c r="G1237" i="1"/>
  <c r="H1246" i="1"/>
  <c r="G1248" i="1"/>
  <c r="H1253" i="1"/>
  <c r="G1253" i="1"/>
  <c r="H1262" i="1"/>
  <c r="G1264" i="1"/>
  <c r="H1269" i="1"/>
  <c r="G1269" i="1"/>
  <c r="H1278" i="1"/>
  <c r="H1285" i="1"/>
  <c r="G1285" i="1"/>
  <c r="H1294" i="1"/>
  <c r="H1301" i="1"/>
  <c r="G1301" i="1"/>
  <c r="H1310" i="1"/>
  <c r="H1317" i="1"/>
  <c r="G1317" i="1"/>
  <c r="H1326" i="1"/>
  <c r="H1345" i="1"/>
  <c r="G1220" i="1"/>
  <c r="G1224" i="1"/>
  <c r="G1228" i="1"/>
  <c r="H1233" i="1"/>
  <c r="G1233" i="1"/>
  <c r="G1234" i="1"/>
  <c r="G1244" i="1"/>
  <c r="H1249" i="1"/>
  <c r="G1249" i="1"/>
  <c r="G1250" i="1"/>
  <c r="G1260" i="1"/>
  <c r="H1265" i="1"/>
  <c r="G1265" i="1"/>
  <c r="G1266" i="1"/>
  <c r="G1276" i="1"/>
  <c r="H1281" i="1"/>
  <c r="G1281" i="1"/>
  <c r="G1282" i="1"/>
  <c r="G1292" i="1"/>
  <c r="H1297" i="1"/>
  <c r="G1297" i="1"/>
  <c r="G1298" i="1"/>
  <c r="G1308" i="1"/>
  <c r="H1313" i="1"/>
  <c r="G1313" i="1"/>
  <c r="G1324" i="1"/>
  <c r="H1329" i="1"/>
  <c r="G1329" i="1"/>
  <c r="H1332" i="1"/>
  <c r="G1332" i="1"/>
  <c r="H1217" i="1"/>
  <c r="H1221" i="1"/>
  <c r="H1225" i="1"/>
  <c r="H1229" i="1"/>
  <c r="G1229" i="1"/>
  <c r="H1238" i="1"/>
  <c r="H1245" i="1"/>
  <c r="G1245" i="1"/>
  <c r="H1254" i="1"/>
  <c r="H1261" i="1"/>
  <c r="G1261" i="1"/>
  <c r="H1270" i="1"/>
  <c r="H1277" i="1"/>
  <c r="G1277" i="1"/>
  <c r="G1278" i="1"/>
  <c r="H1286" i="1"/>
  <c r="G1288" i="1"/>
  <c r="H1293" i="1"/>
  <c r="G1293" i="1"/>
  <c r="G1294" i="1"/>
  <c r="H1302" i="1"/>
  <c r="G1304" i="1"/>
  <c r="H1309" i="1"/>
  <c r="G1309" i="1"/>
  <c r="G1310" i="1"/>
  <c r="H1318" i="1"/>
  <c r="G1320" i="1"/>
  <c r="H1325" i="1"/>
  <c r="G1325" i="1"/>
  <c r="G1326" i="1"/>
  <c r="H1337" i="1"/>
  <c r="H1241" i="1"/>
  <c r="G1241" i="1"/>
  <c r="H1257" i="1"/>
  <c r="G1257" i="1"/>
  <c r="H1273" i="1"/>
  <c r="G1273" i="1"/>
  <c r="H1289" i="1"/>
  <c r="G1289" i="1"/>
  <c r="H1305" i="1"/>
  <c r="G1305" i="1"/>
  <c r="H1321" i="1"/>
  <c r="G1321" i="1"/>
  <c r="H1231" i="1"/>
  <c r="H1235" i="1"/>
  <c r="H1239" i="1"/>
  <c r="H1243" i="1"/>
  <c r="H1247" i="1"/>
  <c r="H1251" i="1"/>
  <c r="H1259" i="1"/>
  <c r="H1263" i="1"/>
  <c r="H1267" i="1"/>
  <c r="H1271" i="1"/>
  <c r="H1275"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G1486" i="1"/>
  <c r="H1486" i="1"/>
  <c r="H1334" i="1"/>
  <c r="H1338" i="1"/>
  <c r="H1342" i="1"/>
  <c r="H1346" i="1"/>
  <c r="H1350" i="1"/>
  <c r="H1354" i="1"/>
  <c r="H1358" i="1"/>
  <c r="H1362" i="1"/>
  <c r="H1366" i="1"/>
  <c r="H1370" i="1"/>
  <c r="H1374" i="1"/>
  <c r="H1378" i="1"/>
  <c r="H1382" i="1"/>
  <c r="H1386" i="1"/>
  <c r="H1390" i="1"/>
  <c r="H1394" i="1"/>
  <c r="G1490" i="1"/>
  <c r="H1490" i="1"/>
  <c r="G1487" i="1"/>
  <c r="G1491" i="1"/>
  <c r="G1495" i="1"/>
  <c r="G1499" i="1"/>
  <c r="G1503" i="1"/>
  <c r="G1507" i="1"/>
  <c r="G1511" i="1"/>
  <c r="G1515" i="1"/>
  <c r="G1519" i="1"/>
  <c r="G1523" i="1"/>
  <c r="G1527" i="1"/>
  <c r="G1531" i="1"/>
  <c r="G1535" i="1"/>
  <c r="G1539" i="1"/>
  <c r="G1543" i="1"/>
  <c r="I1543" i="1" s="1"/>
  <c r="J1543" i="1"/>
  <c r="G1547" i="1"/>
  <c r="I1550" i="1"/>
  <c r="G1566" i="1"/>
  <c r="J1568" i="1"/>
  <c r="J1570" i="1"/>
  <c r="I1573" i="1"/>
  <c r="G1576" i="1"/>
  <c r="I1578" i="1"/>
  <c r="G1581" i="1"/>
  <c r="G1587" i="1"/>
  <c r="H1587" i="1"/>
  <c r="H1608" i="1"/>
  <c r="G1608" i="1"/>
  <c r="H1629" i="1"/>
  <c r="G1629" i="1"/>
  <c r="H1657" i="1"/>
  <c r="G1657" i="1"/>
  <c r="H1665" i="1"/>
  <c r="G1665" i="1"/>
  <c r="H1673" i="1"/>
  <c r="G1673" i="1"/>
  <c r="I1546" i="1"/>
  <c r="J1549" i="1"/>
  <c r="H1584" i="1"/>
  <c r="G1584" i="1"/>
  <c r="G1595" i="1"/>
  <c r="H1595" i="1"/>
  <c r="H1616" i="1"/>
  <c r="G1616" i="1"/>
  <c r="G1655" i="1"/>
  <c r="H1655" i="1"/>
  <c r="G1663" i="1"/>
  <c r="H1663" i="1"/>
  <c r="G1671" i="1"/>
  <c r="H1671" i="1"/>
  <c r="G1485" i="1"/>
  <c r="H1487" i="1"/>
  <c r="G1489" i="1"/>
  <c r="H1491" i="1"/>
  <c r="G1493" i="1"/>
  <c r="H1495" i="1"/>
  <c r="G1497" i="1"/>
  <c r="H1499" i="1"/>
  <c r="G1501" i="1"/>
  <c r="H1503" i="1"/>
  <c r="G1505" i="1"/>
  <c r="H1507" i="1"/>
  <c r="G1509" i="1"/>
  <c r="H1511" i="1"/>
  <c r="G1513" i="1"/>
  <c r="H1515" i="1"/>
  <c r="G1517" i="1"/>
  <c r="H1519" i="1"/>
  <c r="G1521" i="1"/>
  <c r="H1523" i="1"/>
  <c r="H1527" i="1"/>
  <c r="G1529" i="1"/>
  <c r="H1531" i="1"/>
  <c r="G1533" i="1"/>
  <c r="H1535" i="1"/>
  <c r="H1539" i="1"/>
  <c r="G1541" i="1"/>
  <c r="I1541" i="1" s="1"/>
  <c r="J1541" i="1"/>
  <c r="H1542" i="1"/>
  <c r="I1542" i="1" s="1"/>
  <c r="H1543" i="1"/>
  <c r="G1545" i="1"/>
  <c r="I1545" i="1" s="1"/>
  <c r="J1545" i="1"/>
  <c r="H1546" i="1"/>
  <c r="H1547" i="1"/>
  <c r="G1548" i="1"/>
  <c r="J1552" i="1"/>
  <c r="G1557" i="1"/>
  <c r="H1557" i="1"/>
  <c r="J1560" i="1"/>
  <c r="G1565" i="1"/>
  <c r="I1565" i="1" s="1"/>
  <c r="H1566" i="1"/>
  <c r="H1567" i="1"/>
  <c r="I1567" i="1" s="1"/>
  <c r="H1568" i="1"/>
  <c r="I1568" i="1" s="1"/>
  <c r="H1572" i="1"/>
  <c r="J1573" i="1"/>
  <c r="G1575" i="1"/>
  <c r="H1576" i="1"/>
  <c r="H1577" i="1"/>
  <c r="J1578" i="1"/>
  <c r="G1580" i="1"/>
  <c r="H1581" i="1"/>
  <c r="G1588" i="1"/>
  <c r="H1592" i="1"/>
  <c r="G1592" i="1"/>
  <c r="H1599" i="1"/>
  <c r="G1603" i="1"/>
  <c r="H1603" i="1"/>
  <c r="H1605" i="1"/>
  <c r="G1609" i="1"/>
  <c r="G1620" i="1"/>
  <c r="G1627" i="1"/>
  <c r="H1627" i="1"/>
  <c r="H1632" i="1"/>
  <c r="G1632" i="1"/>
  <c r="G1637" i="1"/>
  <c r="G1645" i="1"/>
  <c r="G1653" i="1"/>
  <c r="H1660" i="1"/>
  <c r="G1660" i="1"/>
  <c r="H1668" i="1"/>
  <c r="G1668" i="1"/>
  <c r="G1484" i="1"/>
  <c r="G1488" i="1"/>
  <c r="G1492" i="1"/>
  <c r="H1494" i="1"/>
  <c r="G1496" i="1"/>
  <c r="H1498" i="1"/>
  <c r="G1500" i="1"/>
  <c r="H1502" i="1"/>
  <c r="G1504" i="1"/>
  <c r="H1506" i="1"/>
  <c r="G1508" i="1"/>
  <c r="G1512" i="1"/>
  <c r="H1514" i="1"/>
  <c r="G1516" i="1"/>
  <c r="H1518" i="1"/>
  <c r="G1520" i="1"/>
  <c r="H1522" i="1"/>
  <c r="G1524" i="1"/>
  <c r="H1526" i="1"/>
  <c r="G1528" i="1"/>
  <c r="H1530" i="1"/>
  <c r="G1532" i="1"/>
  <c r="H1534" i="1"/>
  <c r="G1536" i="1"/>
  <c r="G1540" i="1"/>
  <c r="I1544" i="1"/>
  <c r="J1547" i="1"/>
  <c r="H1548" i="1"/>
  <c r="G1549" i="1"/>
  <c r="I1549" i="1" s="1"/>
  <c r="G1553" i="1"/>
  <c r="H1553" i="1"/>
  <c r="G1561" i="1"/>
  <c r="I1561" i="1" s="1"/>
  <c r="H1561" i="1"/>
  <c r="J1564" i="1"/>
  <c r="H1565" i="1"/>
  <c r="J1566" i="1"/>
  <c r="J1567" i="1"/>
  <c r="I1569" i="1"/>
  <c r="H1570" i="1"/>
  <c r="I1570" i="1" s="1"/>
  <c r="J1574" i="1"/>
  <c r="H1575" i="1"/>
  <c r="J1576" i="1"/>
  <c r="J1579" i="1"/>
  <c r="H1580" i="1"/>
  <c r="J1581" i="1"/>
  <c r="H1600" i="1"/>
  <c r="G1600" i="1"/>
  <c r="G1611" i="1"/>
  <c r="H1611" i="1"/>
  <c r="H1624" i="1"/>
  <c r="G1624" i="1"/>
  <c r="E430" i="4"/>
  <c r="F61" i="4"/>
  <c r="E134" i="4"/>
  <c r="D130" i="1" s="1"/>
  <c r="E164" i="4"/>
  <c r="D160" i="1" s="1"/>
  <c r="F262" i="4"/>
  <c r="D584" i="4"/>
  <c r="E648" i="4"/>
  <c r="D642" i="1" s="1"/>
  <c r="F71" i="5"/>
  <c r="E70" i="5"/>
  <c r="F70" i="5" s="1"/>
  <c r="D296" i="5"/>
  <c r="F297" i="5"/>
  <c r="E141" i="6"/>
  <c r="D51" i="8"/>
  <c r="C1634" i="1"/>
  <c r="D7" i="4"/>
  <c r="F44" i="4"/>
  <c r="D106" i="4"/>
  <c r="D140" i="4"/>
  <c r="D153" i="4"/>
  <c r="D164" i="4"/>
  <c r="D202" i="4"/>
  <c r="F231" i="4"/>
  <c r="D361" i="4"/>
  <c r="F467" i="4"/>
  <c r="D522" i="4"/>
  <c r="D597" i="4"/>
  <c r="F45" i="5"/>
  <c r="D12" i="5"/>
  <c r="D7" i="5" s="1"/>
  <c r="G314" i="9"/>
  <c r="F89" i="5"/>
  <c r="D88" i="5"/>
  <c r="G1551" i="1"/>
  <c r="I1551" i="1" s="1"/>
  <c r="J1551" i="1"/>
  <c r="G1555" i="1"/>
  <c r="G1559" i="1"/>
  <c r="I1559" i="1" s="1"/>
  <c r="J1559" i="1"/>
  <c r="G1563" i="1"/>
  <c r="H1619" i="1"/>
  <c r="G1636" i="1"/>
  <c r="H1639" i="1"/>
  <c r="G1644" i="1"/>
  <c r="H1647" i="1"/>
  <c r="G1652" i="1"/>
  <c r="H1675" i="1"/>
  <c r="G1680" i="1"/>
  <c r="H1683" i="1"/>
  <c r="D49" i="4"/>
  <c r="E82" i="4"/>
  <c r="D78" i="1" s="1"/>
  <c r="D125" i="4"/>
  <c r="D309" i="4"/>
  <c r="F322" i="4"/>
  <c r="D321" i="4"/>
  <c r="F607" i="4"/>
  <c r="E7" i="5"/>
  <c r="D69" i="5"/>
  <c r="H336" i="9"/>
  <c r="E177" i="5"/>
  <c r="F143" i="5"/>
  <c r="D135" i="5"/>
  <c r="F61" i="6"/>
  <c r="D35" i="6"/>
  <c r="D5" i="7"/>
  <c r="D648" i="4"/>
  <c r="H314" i="9"/>
  <c r="E88" i="5"/>
  <c r="D1093" i="1" s="1"/>
  <c r="G315" i="9"/>
  <c r="G316" i="9"/>
  <c r="D147" i="5"/>
  <c r="E338" i="9"/>
  <c r="B338" i="9" s="1"/>
  <c r="E339" i="9"/>
  <c r="B339" i="9" s="1"/>
  <c r="H315" i="9"/>
  <c r="H316" i="9"/>
  <c r="D178" i="5"/>
  <c r="F203" i="5"/>
  <c r="D114" i="6"/>
  <c r="F130" i="6"/>
  <c r="D129" i="6"/>
  <c r="D373" i="4"/>
  <c r="D479" i="4"/>
  <c r="D491" i="4"/>
  <c r="D536" i="4"/>
  <c r="D571" i="4"/>
  <c r="D629" i="4"/>
  <c r="F8" i="5"/>
  <c r="F63" i="5"/>
  <c r="F150" i="5"/>
  <c r="F197" i="5"/>
  <c r="F219" i="5"/>
  <c r="D44" i="8"/>
  <c r="H310" i="9"/>
  <c r="H309" i="9"/>
  <c r="H308" i="9"/>
  <c r="E308" i="9" s="1"/>
  <c r="B308" i="9" s="1"/>
  <c r="G310" i="9"/>
  <c r="G309" i="9"/>
  <c r="G302" i="9"/>
  <c r="E302" i="9" s="1"/>
  <c r="B302"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L228" i="9"/>
  <c r="G225" i="9"/>
  <c r="E225" i="9" s="1"/>
  <c r="B225" i="9" s="1"/>
  <c r="G222" i="9"/>
  <c r="E222" i="9" s="1"/>
  <c r="B222" i="9" s="1"/>
  <c r="G217" i="9"/>
  <c r="E217" i="9" s="1"/>
  <c r="B217" i="9" s="1"/>
  <c r="G214" i="9"/>
  <c r="E214" i="9" s="1"/>
  <c r="B214" i="9" s="1"/>
  <c r="G207" i="9"/>
  <c r="E207" i="9" s="1"/>
  <c r="B207" i="9" s="1"/>
  <c r="G203" i="9"/>
  <c r="E203" i="9" s="1"/>
  <c r="B203" i="9" s="1"/>
  <c r="G199" i="9"/>
  <c r="E199" i="9" s="1"/>
  <c r="B199"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1" i="9"/>
  <c r="E301" i="9" s="1"/>
  <c r="B301" i="9" s="1"/>
  <c r="G223" i="9"/>
  <c r="E223" i="9" s="1"/>
  <c r="B223" i="9" s="1"/>
  <c r="G215" i="9"/>
  <c r="E215" i="9" s="1"/>
  <c r="B215" i="9" s="1"/>
  <c r="G204" i="9"/>
  <c r="E204" i="9" s="1"/>
  <c r="B204" i="9" s="1"/>
  <c r="G200" i="9"/>
  <c r="E200" i="9" s="1"/>
  <c r="B200" i="9" s="1"/>
  <c r="G196" i="9"/>
  <c r="E196" i="9" s="1"/>
  <c r="B196" i="9" s="1"/>
  <c r="G180" i="9"/>
  <c r="E180" i="9" s="1"/>
  <c r="B180" i="9" s="1"/>
  <c r="H179" i="9"/>
  <c r="G226" i="9"/>
  <c r="E226" i="9" s="1"/>
  <c r="B226" i="9" s="1"/>
  <c r="G221" i="9"/>
  <c r="E221" i="9" s="1"/>
  <c r="B221" i="9" s="1"/>
  <c r="G218" i="9"/>
  <c r="E218" i="9" s="1"/>
  <c r="B218" i="9" s="1"/>
  <c r="G213" i="9"/>
  <c r="E213" i="9" s="1"/>
  <c r="B213" i="9" s="1"/>
  <c r="G205" i="9"/>
  <c r="E205" i="9" s="1"/>
  <c r="B205" i="9" s="1"/>
  <c r="G201" i="9"/>
  <c r="E201" i="9" s="1"/>
  <c r="B201" i="9" s="1"/>
  <c r="G197" i="9"/>
  <c r="E197" i="9" s="1"/>
  <c r="B197" i="9" s="1"/>
  <c r="G179" i="9"/>
  <c r="E179" i="9" s="1"/>
  <c r="B179" i="9" s="1"/>
  <c r="G178" i="9"/>
  <c r="E178" i="9" s="1"/>
  <c r="B178" i="9" s="1"/>
  <c r="G177" i="9"/>
  <c r="E177" i="9" s="1"/>
  <c r="B177" i="9" s="1"/>
  <c r="G176" i="9"/>
  <c r="E176" i="9" s="1"/>
  <c r="B176" i="9" s="1"/>
  <c r="G175" i="9"/>
  <c r="E175" i="9" s="1"/>
  <c r="B175" i="9" s="1"/>
  <c r="G174" i="9"/>
  <c r="E174" i="9" s="1"/>
  <c r="B174" i="9" s="1"/>
  <c r="I10" i="9"/>
  <c r="G219" i="9"/>
  <c r="E219" i="9" s="1"/>
  <c r="B219" i="9" s="1"/>
  <c r="M228" i="9"/>
  <c r="B122" i="9"/>
  <c r="B130" i="9"/>
  <c r="B138" i="9"/>
  <c r="B146" i="9"/>
  <c r="B154" i="9"/>
  <c r="G202" i="9"/>
  <c r="E202" i="9" s="1"/>
  <c r="B202" i="9" s="1"/>
  <c r="E296" i="9"/>
  <c r="B296" i="9" s="1"/>
  <c r="B158" i="9"/>
  <c r="B166" i="9"/>
  <c r="G227" i="9"/>
  <c r="E227" i="9" s="1"/>
  <c r="B227" i="9" s="1"/>
  <c r="G300" i="9"/>
  <c r="E300" i="9" s="1"/>
  <c r="B300" i="9" s="1"/>
  <c r="E90" i="9"/>
  <c r="B90" i="9" s="1"/>
  <c r="G198" i="9"/>
  <c r="E198" i="9" s="1"/>
  <c r="B198" i="9" s="1"/>
  <c r="G206" i="9"/>
  <c r="E206" i="9" s="1"/>
  <c r="B206" i="9" s="1"/>
  <c r="F298" i="9"/>
  <c r="B304" i="9"/>
  <c r="E324" i="9"/>
  <c r="B324" i="9" s="1"/>
  <c r="B255" i="9"/>
  <c r="B271" i="9"/>
  <c r="B287" i="9"/>
  <c r="E307" i="9"/>
  <c r="B307" i="9" s="1"/>
  <c r="B330" i="9"/>
  <c r="B245" i="9"/>
  <c r="B253" i="9"/>
  <c r="B261" i="9"/>
  <c r="B269" i="9"/>
  <c r="B277" i="9"/>
  <c r="B285" i="9"/>
  <c r="F235" i="9"/>
  <c r="B235" i="9" s="1"/>
  <c r="F243" i="9"/>
  <c r="B243" i="9" s="1"/>
  <c r="F251" i="9"/>
  <c r="B251" i="9" s="1"/>
  <c r="F259" i="9"/>
  <c r="B259" i="9" s="1"/>
  <c r="F267" i="9"/>
  <c r="B267" i="9" s="1"/>
  <c r="F275" i="9"/>
  <c r="B275" i="9" s="1"/>
  <c r="F283" i="9"/>
  <c r="B283" i="9" s="1"/>
  <c r="F291" i="9"/>
  <c r="B291" i="9" s="1"/>
  <c r="E313" i="9"/>
  <c r="B313" i="9" s="1"/>
  <c r="E317" i="9"/>
  <c r="B317" i="9" s="1"/>
  <c r="E325" i="9"/>
  <c r="B325" i="9" s="1"/>
  <c r="E333" i="9"/>
  <c r="B333" i="9" s="1"/>
  <c r="H1681" i="1" l="1"/>
  <c r="G1681" i="1"/>
  <c r="H19" i="9"/>
  <c r="E19" i="9" s="1"/>
  <c r="B19" i="9" s="1"/>
  <c r="H641" i="1"/>
  <c r="I33" i="3"/>
  <c r="D1538" i="1"/>
  <c r="F251" i="5"/>
  <c r="D1255" i="1"/>
  <c r="C1255" i="1"/>
  <c r="H25" i="3"/>
  <c r="G1201" i="1"/>
  <c r="E418" i="4"/>
  <c r="D413" i="1" s="1"/>
  <c r="E417" i="4"/>
  <c r="D412" i="1" s="1"/>
  <c r="H422" i="1"/>
  <c r="G422" i="1"/>
  <c r="G150" i="1"/>
  <c r="H150" i="1"/>
  <c r="E6" i="4"/>
  <c r="D2" i="1" s="1"/>
  <c r="G64" i="1"/>
  <c r="H64" i="1"/>
  <c r="D6" i="5"/>
  <c r="H22" i="3"/>
  <c r="F7" i="5"/>
  <c r="C1012" i="1"/>
  <c r="F114" i="6"/>
  <c r="H30" i="3"/>
  <c r="C1510" i="1"/>
  <c r="H23" i="3"/>
  <c r="C1074" i="1"/>
  <c r="D1537" i="1"/>
  <c r="I31" i="3"/>
  <c r="E639" i="4"/>
  <c r="D633" i="1" s="1"/>
  <c r="D424" i="1"/>
  <c r="E152" i="4"/>
  <c r="E309" i="9"/>
  <c r="B309" i="9" s="1"/>
  <c r="F491" i="4"/>
  <c r="C485" i="1"/>
  <c r="D141" i="6"/>
  <c r="G348" i="9" s="1"/>
  <c r="E348" i="9" s="1"/>
  <c r="F147" i="5"/>
  <c r="C1152" i="1"/>
  <c r="F35" i="6"/>
  <c r="H28" i="3"/>
  <c r="C1431" i="1"/>
  <c r="F49" i="4"/>
  <c r="C45" i="1"/>
  <c r="F88" i="5"/>
  <c r="C1093" i="1"/>
  <c r="F361" i="4"/>
  <c r="D360" i="4"/>
  <c r="C356" i="1"/>
  <c r="H24" i="9"/>
  <c r="G24" i="9"/>
  <c r="F153" i="4"/>
  <c r="D152" i="4"/>
  <c r="C149" i="1"/>
  <c r="F7" i="4"/>
  <c r="D6" i="4"/>
  <c r="C3" i="1"/>
  <c r="G130" i="1"/>
  <c r="H130" i="1"/>
  <c r="I1548" i="1"/>
  <c r="F134" i="4"/>
  <c r="F373" i="4"/>
  <c r="C368" i="1"/>
  <c r="G346" i="9"/>
  <c r="E346" i="9" s="1"/>
  <c r="H33" i="3"/>
  <c r="C1538" i="1"/>
  <c r="H78" i="1"/>
  <c r="G78" i="1"/>
  <c r="F164" i="4"/>
  <c r="C160" i="1"/>
  <c r="F228" i="9"/>
  <c r="B228" i="9" s="1"/>
  <c r="E310" i="9"/>
  <c r="B310" i="9" s="1"/>
  <c r="F629" i="4"/>
  <c r="C623" i="1"/>
  <c r="F479" i="4"/>
  <c r="C473" i="1"/>
  <c r="F129" i="6"/>
  <c r="C1525" i="1"/>
  <c r="E316" i="9"/>
  <c r="B316" i="9" s="1"/>
  <c r="E176" i="5"/>
  <c r="D1180" i="1" s="1"/>
  <c r="I24" i="3"/>
  <c r="D1181" i="1"/>
  <c r="I22" i="3"/>
  <c r="D1012" i="1"/>
  <c r="F309" i="4"/>
  <c r="D308" i="4"/>
  <c r="C304" i="1"/>
  <c r="F597" i="4"/>
  <c r="C591" i="1"/>
  <c r="F140" i="4"/>
  <c r="C136" i="1"/>
  <c r="H1634" i="1"/>
  <c r="G1634" i="1"/>
  <c r="F296" i="5"/>
  <c r="C1300" i="1"/>
  <c r="F584" i="4"/>
  <c r="C578" i="1"/>
  <c r="I1553" i="1"/>
  <c r="I1580" i="1"/>
  <c r="I1575" i="1"/>
  <c r="I1581" i="1"/>
  <c r="F536" i="4"/>
  <c r="D535" i="4"/>
  <c r="C530" i="1"/>
  <c r="G336" i="9"/>
  <c r="E336" i="9" s="1"/>
  <c r="B336" i="9" s="1"/>
  <c r="F178" i="5"/>
  <c r="D177" i="5"/>
  <c r="C1182" i="1"/>
  <c r="F321" i="4"/>
  <c r="C316" i="1"/>
  <c r="F12" i="5"/>
  <c r="C1017" i="1"/>
  <c r="I39" i="3"/>
  <c r="C1621" i="1"/>
  <c r="F571" i="4"/>
  <c r="C565" i="1"/>
  <c r="D430" i="4"/>
  <c r="E315" i="9"/>
  <c r="B315" i="9" s="1"/>
  <c r="F648" i="4"/>
  <c r="C642" i="1"/>
  <c r="F135" i="5"/>
  <c r="C1140" i="1"/>
  <c r="F125" i="4"/>
  <c r="C121" i="1"/>
  <c r="E314" i="9"/>
  <c r="B314" i="9" s="1"/>
  <c r="F522" i="4"/>
  <c r="C516" i="1"/>
  <c r="F202" i="4"/>
  <c r="C198" i="1"/>
  <c r="F106" i="4"/>
  <c r="C102" i="1"/>
  <c r="D45" i="8"/>
  <c r="K1481" i="9" s="1"/>
  <c r="C1628" i="1"/>
  <c r="E69" i="5"/>
  <c r="E6" i="5" s="1"/>
  <c r="D1075" i="1"/>
  <c r="E640" i="4"/>
  <c r="D634" i="1" s="1"/>
  <c r="I1557" i="1"/>
  <c r="F82" i="4"/>
  <c r="I1576" i="1"/>
  <c r="I1566" i="1"/>
  <c r="G1255" i="1" l="1"/>
  <c r="H1255" i="1"/>
  <c r="F69" i="5"/>
  <c r="E24" i="9"/>
  <c r="B24" i="9" s="1"/>
  <c r="I17" i="3"/>
  <c r="E422" i="4"/>
  <c r="E643" i="4" s="1"/>
  <c r="E347" i="9"/>
  <c r="B348" i="9"/>
  <c r="H299" i="9"/>
  <c r="D1011" i="1"/>
  <c r="G121" i="1"/>
  <c r="H121" i="1"/>
  <c r="G642" i="1"/>
  <c r="H642" i="1"/>
  <c r="G344" i="9"/>
  <c r="E344" i="9" s="1"/>
  <c r="B344" i="9" s="1"/>
  <c r="D640" i="4"/>
  <c r="F535" i="4"/>
  <c r="C529" i="1"/>
  <c r="G136" i="1"/>
  <c r="H136" i="1"/>
  <c r="D299" i="4"/>
  <c r="H18" i="3"/>
  <c r="F152" i="4"/>
  <c r="C148" i="1"/>
  <c r="G356" i="1"/>
  <c r="H356" i="1"/>
  <c r="G1075" i="1"/>
  <c r="H1075" i="1"/>
  <c r="G516" i="1"/>
  <c r="H516" i="1"/>
  <c r="G316" i="1"/>
  <c r="H316" i="1"/>
  <c r="D417" i="4"/>
  <c r="F308" i="4"/>
  <c r="C303" i="1"/>
  <c r="G473" i="1"/>
  <c r="H473" i="1"/>
  <c r="B346" i="9"/>
  <c r="E345" i="9"/>
  <c r="I10" i="3" s="1"/>
  <c r="D422" i="4"/>
  <c r="D300" i="4"/>
  <c r="H17" i="3"/>
  <c r="F6" i="4"/>
  <c r="C2" i="1"/>
  <c r="F360" i="4"/>
  <c r="D418" i="4"/>
  <c r="C355" i="1"/>
  <c r="G45" i="1"/>
  <c r="H45" i="1"/>
  <c r="G485" i="1"/>
  <c r="H485" i="1"/>
  <c r="E299" i="4"/>
  <c r="I18" i="3"/>
  <c r="D148" i="1"/>
  <c r="G1510" i="1"/>
  <c r="H1510" i="1"/>
  <c r="G368" i="1"/>
  <c r="H368" i="1"/>
  <c r="G1152" i="1"/>
  <c r="H1152" i="1"/>
  <c r="C1622" i="1"/>
  <c r="I40" i="3"/>
  <c r="G343" i="9"/>
  <c r="E343" i="9" s="1"/>
  <c r="G565" i="1"/>
  <c r="H565" i="1"/>
  <c r="D176" i="5"/>
  <c r="G299" i="9" s="1"/>
  <c r="F177" i="5"/>
  <c r="H24" i="3"/>
  <c r="C1181" i="1"/>
  <c r="H1300" i="1"/>
  <c r="G1300" i="1"/>
  <c r="G304" i="1"/>
  <c r="H304" i="1"/>
  <c r="H3" i="1"/>
  <c r="G3" i="1"/>
  <c r="F141" i="6"/>
  <c r="H31" i="3"/>
  <c r="C1537" i="1"/>
  <c r="G1012" i="1"/>
  <c r="H1012" i="1"/>
  <c r="G102" i="1"/>
  <c r="H102" i="1"/>
  <c r="I23" i="3"/>
  <c r="D1074" i="1"/>
  <c r="G1074" i="1" s="1"/>
  <c r="G1140" i="1"/>
  <c r="H1140" i="1"/>
  <c r="G1621" i="1"/>
  <c r="H1621" i="1"/>
  <c r="H11" i="3"/>
  <c r="G578" i="1"/>
  <c r="H578" i="1"/>
  <c r="G591" i="1"/>
  <c r="H591" i="1"/>
  <c r="H1628" i="1"/>
  <c r="G1628" i="1"/>
  <c r="G198" i="1"/>
  <c r="H198" i="1"/>
  <c r="F430" i="4"/>
  <c r="D639" i="4"/>
  <c r="C424" i="1"/>
  <c r="G1017" i="1"/>
  <c r="H1017" i="1"/>
  <c r="G1182" i="1"/>
  <c r="H1182" i="1"/>
  <c r="G530" i="1"/>
  <c r="H530" i="1"/>
  <c r="G1525" i="1"/>
  <c r="H1525" i="1"/>
  <c r="G623" i="1"/>
  <c r="H623" i="1"/>
  <c r="G160" i="1"/>
  <c r="H160" i="1"/>
  <c r="G1538" i="1"/>
  <c r="H1538" i="1"/>
  <c r="G149" i="1"/>
  <c r="H149" i="1"/>
  <c r="G1093" i="1"/>
  <c r="H1093" i="1"/>
  <c r="H1431" i="1"/>
  <c r="G1431" i="1"/>
  <c r="F6" i="5"/>
  <c r="C1011" i="1"/>
  <c r="E299" i="9" l="1"/>
  <c r="D417" i="1"/>
  <c r="G1537" i="1"/>
  <c r="H1537" i="1"/>
  <c r="H8" i="3"/>
  <c r="G1011" i="1"/>
  <c r="H1011" i="1"/>
  <c r="H9" i="3"/>
  <c r="N3" i="9"/>
  <c r="G1181" i="1"/>
  <c r="H1181" i="1"/>
  <c r="H1622" i="1"/>
  <c r="G1622" i="1"/>
  <c r="E423" i="4"/>
  <c r="E301" i="4"/>
  <c r="D297" i="1" s="1"/>
  <c r="D295" i="1"/>
  <c r="E300" i="4"/>
  <c r="D296" i="1" s="1"/>
  <c r="G2" i="1"/>
  <c r="H2" i="1"/>
  <c r="F422" i="4"/>
  <c r="D643" i="4"/>
  <c r="C417" i="1"/>
  <c r="F417" i="4"/>
  <c r="C412" i="1"/>
  <c r="D423" i="4"/>
  <c r="D301" i="4"/>
  <c r="F299" i="4"/>
  <c r="C295" i="1"/>
  <c r="B299" i="9"/>
  <c r="F176" i="5"/>
  <c r="C1180" i="1"/>
  <c r="G529" i="1"/>
  <c r="H529" i="1"/>
  <c r="G424" i="1"/>
  <c r="H424" i="1"/>
  <c r="H1074" i="1"/>
  <c r="G355" i="1"/>
  <c r="H355" i="1"/>
  <c r="G148" i="1"/>
  <c r="H148" i="1"/>
  <c r="F640" i="4"/>
  <c r="C634" i="1"/>
  <c r="C296" i="1"/>
  <c r="G306" i="9"/>
  <c r="E306" i="9" s="1"/>
  <c r="B306" i="9" s="1"/>
  <c r="F639" i="4"/>
  <c r="C633" i="1"/>
  <c r="E342" i="9"/>
  <c r="I11" i="3" s="1"/>
  <c r="B343" i="9"/>
  <c r="D637" i="1"/>
  <c r="F418" i="4"/>
  <c r="C413" i="1"/>
  <c r="G303" i="1"/>
  <c r="H303" i="1"/>
  <c r="F300" i="4" l="1"/>
  <c r="G413" i="1"/>
  <c r="H413" i="1"/>
  <c r="K3" i="9"/>
  <c r="I9" i="3"/>
  <c r="F301" i="4"/>
  <c r="C297" i="1"/>
  <c r="G417" i="1"/>
  <c r="H417" i="1"/>
  <c r="G296" i="1"/>
  <c r="H296" i="1"/>
  <c r="D644" i="4"/>
  <c r="F423" i="4"/>
  <c r="D425" i="4"/>
  <c r="C418" i="1"/>
  <c r="G20" i="9"/>
  <c r="E644" i="4"/>
  <c r="E425" i="4"/>
  <c r="D420" i="1" s="1"/>
  <c r="D418" i="1"/>
  <c r="H20" i="9"/>
  <c r="E424" i="4"/>
  <c r="D419" i="1" s="1"/>
  <c r="M3" i="9"/>
  <c r="D645" i="4"/>
  <c r="F643" i="4"/>
  <c r="C637" i="1"/>
  <c r="G633" i="1"/>
  <c r="H633" i="1"/>
  <c r="G1180" i="1"/>
  <c r="H1180" i="1"/>
  <c r="G295" i="1"/>
  <c r="H295" i="1"/>
  <c r="G412" i="1"/>
  <c r="H412" i="1"/>
  <c r="D424" i="4"/>
  <c r="G634" i="1"/>
  <c r="H634" i="1"/>
  <c r="G637" i="1" l="1"/>
  <c r="H637" i="1"/>
  <c r="G297" i="1"/>
  <c r="H297" i="1"/>
  <c r="E646" i="4"/>
  <c r="D638" i="1"/>
  <c r="E645" i="4"/>
  <c r="F424" i="4"/>
  <c r="C419" i="1"/>
  <c r="E20" i="9"/>
  <c r="B20" i="9" s="1"/>
  <c r="D646" i="4"/>
  <c r="F644" i="4"/>
  <c r="C638" i="1"/>
  <c r="G418" i="1"/>
  <c r="H418" i="1"/>
  <c r="H334" i="9"/>
  <c r="G334" i="9"/>
  <c r="F425" i="4"/>
  <c r="C420" i="1"/>
  <c r="D649" i="4"/>
  <c r="F645" i="4"/>
  <c r="C639" i="1"/>
  <c r="F649" i="4" l="1"/>
  <c r="H19" i="3"/>
  <c r="C643" i="1"/>
  <c r="F646" i="4"/>
  <c r="D650" i="4"/>
  <c r="C640" i="1"/>
  <c r="E649" i="4"/>
  <c r="D639" i="1"/>
  <c r="G639" i="1" s="1"/>
  <c r="G420" i="1"/>
  <c r="H420" i="1"/>
  <c r="E334" i="9"/>
  <c r="G638" i="1"/>
  <c r="H638" i="1"/>
  <c r="G419" i="1"/>
  <c r="H419" i="1"/>
  <c r="E650" i="4"/>
  <c r="D640" i="1"/>
  <c r="G297" i="9" l="1"/>
  <c r="E297" i="9" s="1"/>
  <c r="B297" i="9" s="1"/>
  <c r="H639" i="1"/>
  <c r="I20" i="3"/>
  <c r="D644" i="1"/>
  <c r="I19" i="3"/>
  <c r="D643" i="1"/>
  <c r="B334" i="9"/>
  <c r="E298" i="9"/>
  <c r="I8" i="3" s="1"/>
  <c r="G640" i="1"/>
  <c r="H640" i="1"/>
  <c r="F650" i="4"/>
  <c r="H20" i="3"/>
  <c r="C644" i="1"/>
  <c r="H7" i="3" l="1"/>
  <c r="J3" i="9" s="1"/>
  <c r="H643" i="1"/>
  <c r="G643" i="1"/>
  <c r="G644" i="1"/>
  <c r="H644" i="1"/>
  <c r="G295" i="9" l="1"/>
  <c r="L293" i="9"/>
  <c r="F293" i="9" s="1"/>
  <c r="H295" i="9"/>
  <c r="H18" i="9"/>
  <c r="G18" i="9"/>
  <c r="K8" i="9"/>
  <c r="J13" i="9"/>
  <c r="I7" i="9"/>
  <c r="K13" i="9"/>
  <c r="I8" i="9"/>
  <c r="M15" i="9"/>
  <c r="K7" i="9"/>
  <c r="J12" i="9"/>
  <c r="I9" i="9"/>
  <c r="I11" i="9"/>
  <c r="I12" i="9"/>
  <c r="I5" i="9"/>
  <c r="K11" i="9"/>
  <c r="J17" i="9"/>
  <c r="J9" i="9"/>
  <c r="H15" i="9"/>
  <c r="K9" i="9"/>
  <c r="L15" i="9"/>
  <c r="G21" i="9"/>
  <c r="K10" i="9"/>
  <c r="G16" i="9"/>
  <c r="H21" i="9"/>
  <c r="J8" i="9"/>
  <c r="I13" i="9"/>
  <c r="L16" i="9"/>
  <c r="K5" i="9"/>
  <c r="M16" i="9"/>
  <c r="I17" i="9"/>
  <c r="H16" i="9"/>
  <c r="J5" i="9"/>
  <c r="J10" i="9"/>
  <c r="G22" i="9"/>
  <c r="K6" i="9"/>
  <c r="J11" i="9"/>
  <c r="H22" i="9"/>
  <c r="G15" i="9"/>
  <c r="I6" i="9"/>
  <c r="K12" i="9"/>
  <c r="G17" i="9"/>
  <c r="J6" i="9"/>
  <c r="H17" i="9"/>
  <c r="J7" i="9"/>
  <c r="E15" i="9" l="1"/>
  <c r="F15" i="9"/>
  <c r="E21" i="9"/>
  <c r="B21" i="9" s="1"/>
  <c r="E17" i="9"/>
  <c r="B17" i="9" s="1"/>
  <c r="E10" i="9"/>
  <c r="B10" i="9" s="1"/>
  <c r="E12" i="9"/>
  <c r="B12" i="9" s="1"/>
  <c r="E7" i="9"/>
  <c r="B7" i="9" s="1"/>
  <c r="E13" i="9"/>
  <c r="B13" i="9" s="1"/>
  <c r="E11" i="9"/>
  <c r="B11" i="9" s="1"/>
  <c r="E6" i="9"/>
  <c r="B6" i="9" s="1"/>
  <c r="F16" i="9"/>
  <c r="E16" i="9"/>
  <c r="E9" i="9"/>
  <c r="B9" i="9" s="1"/>
  <c r="E8" i="9"/>
  <c r="B8" i="9" s="1"/>
  <c r="B293" i="9"/>
  <c r="F23" i="9"/>
  <c r="E22" i="9"/>
  <c r="B22" i="9" s="1"/>
  <c r="E5" i="9"/>
  <c r="E18" i="9"/>
  <c r="B18" i="9" s="1"/>
  <c r="E295" i="9"/>
  <c r="B16" i="9" l="1"/>
  <c r="B15" i="9"/>
  <c r="F14" i="9"/>
  <c r="F3" i="9" s="1"/>
  <c r="E4" i="9"/>
  <c r="B5" i="9"/>
  <c r="B295" i="9"/>
  <c r="E23" i="9"/>
  <c r="I7" i="3" s="1"/>
  <c r="E14" i="9"/>
  <c r="I13" i="3" s="1"/>
  <c r="E3" i="9" l="1"/>
</calcChain>
</file>

<file path=xl/sharedStrings.xml><?xml version="1.0" encoding="utf-8"?>
<sst xmlns="http://schemas.openxmlformats.org/spreadsheetml/2006/main" count="4733" uniqueCount="3656">
  <si>
    <t>Obveznik:</t>
  </si>
  <si>
    <t>32336 - OPĆA BOLNICA DR. JOSIP BENČEVIĆ, SLAVONSKI BROD</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</si>
  <si>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</si>
  <si>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</si>
  <si>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</si>
  <si>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</si>
  <si>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</si>
  <si>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</si>
  <si>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</si>
  <si>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</si>
  <si>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</si>
  <si>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</si>
  <si>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</si>
  <si>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</si>
  <si>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</si>
  <si>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</si>
  <si>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</si>
  <si>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</si>
  <si>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</si>
  <si>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</si>
  <si>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</si>
  <si>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</si>
  <si>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</si>
  <si>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</si>
  <si>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</si>
  <si>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</si>
  <si>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</si>
  <si>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</si>
  <si>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</si>
  <si>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</si>
  <si>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</si>
  <si>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</si>
  <si>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</si>
  <si>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</si>
  <si>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</si>
  <si>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</si>
  <si>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</si>
  <si>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</si>
  <si>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</si>
  <si>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</si>
  <si>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</si>
  <si>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</si>
  <si>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</si>
  <si>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</si>
  <si>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</si>
  <si>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</si>
  <si>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</si>
  <si>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</si>
  <si>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</si>
  <si>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</si>
  <si>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</si>
  <si>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</si>
  <si>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</si>
  <si>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</si>
  <si>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</si>
  <si>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</si>
  <si>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</si>
  <si>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</si>
  <si>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</si>
  <si>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</si>
  <si>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</si>
  <si>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</si>
  <si>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</si>
  <si>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</si>
  <si>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</si>
  <si>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</si>
  <si>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</si>
  <si>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</si>
  <si>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</si>
  <si>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</si>
  <si>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</si>
  <si>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</si>
  <si>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</si>
  <si>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</si>
  <si>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</si>
  <si>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</si>
  <si>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</si>
  <si>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</si>
  <si>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</si>
  <si>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</si>
  <si>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</si>
  <si>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</si>
  <si>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</si>
  <si>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</si>
  <si>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</si>
  <si>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</si>
  <si>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</si>
  <si>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</si>
  <si>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</si>
  <si>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</si>
  <si>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</si>
  <si>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</si>
  <si>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</si>
  <si>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</si>
  <si>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</si>
  <si>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</si>
  <si>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</si>
  <si>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</si>
  <si>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</si>
  <si>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</si>
  <si>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</si>
  <si>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</si>
  <si>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</si>
  <si>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</si>
  <si>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</si>
  <si>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</si>
  <si>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</si>
  <si>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</si>
  <si>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</si>
  <si>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</si>
  <si>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</si>
  <si>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</si>
  <si>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</si>
  <si>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</si>
  <si>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</si>
  <si>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</si>
  <si>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</si>
  <si>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</si>
  <si>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</si>
  <si>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</si>
  <si>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</si>
  <si>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</si>
  <si>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</si>
  <si>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</si>
  <si>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</si>
  <si>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</si>
  <si>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</si>
  <si>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</si>
  <si>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</si>
  <si>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</si>
  <si>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</si>
  <si>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</si>
  <si>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</si>
  <si>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</si>
  <si>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</si>
  <si>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</si>
  <si>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</si>
  <si>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</si>
  <si>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</si>
  <si>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</si>
  <si>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</si>
  <si>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</si>
  <si>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</si>
  <si>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</si>
  <si>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</si>
  <si>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</si>
  <si>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</si>
  <si>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</si>
  <si>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</si>
  <si>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</si>
  <si>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</si>
  <si>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</si>
  <si>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</si>
  <si>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</si>
  <si>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</si>
  <si>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</si>
  <si>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</si>
  <si>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</si>
  <si>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</si>
  <si>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</si>
  <si>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</si>
  <si>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</si>
  <si>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</si>
  <si>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</si>
  <si>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</si>
  <si>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</si>
  <si>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</si>
  <si>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</si>
  <si>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</si>
  <si>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</si>
  <si>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</si>
  <si>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</si>
  <si>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</si>
  <si>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</si>
  <si>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</si>
  <si>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</si>
  <si>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</si>
  <si>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</si>
  <si>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</si>
  <si>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</si>
  <si>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</si>
  <si>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</si>
  <si>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</si>
  <si>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</si>
  <si>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</si>
  <si>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</si>
  <si>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</si>
  <si>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</si>
  <si>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</si>
  <si>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</si>
  <si>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</si>
  <si>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</si>
  <si>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</si>
  <si>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</si>
  <si>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</si>
  <si>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</si>
  <si>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</si>
  <si>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</si>
  <si>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</si>
  <si>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</si>
  <si>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</si>
  <si>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</si>
  <si>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</si>
  <si>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</si>
  <si>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</si>
  <si>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</si>
  <si>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</si>
  <si>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</si>
  <si>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</si>
  <si>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</si>
  <si>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</si>
  <si>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</si>
  <si>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</si>
  <si>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</si>
  <si>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</si>
  <si>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</si>
  <si>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</si>
  <si>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</si>
  <si>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</si>
  <si>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</si>
  <si>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</si>
  <si>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</si>
  <si>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</si>
  <si>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</si>
  <si>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</si>
  <si>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</si>
  <si>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</si>
  <si>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</si>
  <si>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</si>
  <si>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</si>
  <si>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</si>
  <si>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</si>
  <si>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</si>
  <si>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</si>
  <si>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</si>
  <si>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</si>
  <si>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</si>
  <si>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</si>
  <si>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</si>
  <si>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</si>
  <si>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</si>
  <si>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</si>
  <si>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</si>
  <si>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</si>
  <si>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</si>
  <si>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</si>
  <si>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</si>
  <si>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</si>
  <si>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</si>
  <si>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</si>
  <si>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</si>
  <si>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</si>
  <si>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</si>
  <si>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</si>
  <si>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</si>
  <si>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</si>
  <si>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</si>
  <si>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</si>
  <si>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</si>
  <si>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</si>
  <si>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</si>
  <si>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</si>
  <si>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</si>
  <si>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</si>
  <si>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</si>
  <si>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</si>
  <si>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</si>
  <si>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</si>
  <si>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</si>
  <si>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</si>
  <si>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</si>
  <si>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</si>
  <si>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</si>
  <si>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</si>
  <si>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</si>
  <si>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</si>
  <si>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</si>
  <si>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</si>
  <si>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</si>
  <si>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</si>
  <si>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</si>
  <si>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</si>
  <si>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</si>
  <si>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</si>
  <si>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</si>
  <si>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</si>
  <si>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</si>
  <si>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</si>
  <si>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</si>
  <si>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</si>
  <si>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</si>
  <si>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</si>
  <si>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</si>
  <si>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</si>
  <si>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</si>
  <si>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</si>
  <si>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</si>
  <si>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</si>
  <si>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</si>
  <si>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</si>
  <si>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</si>
  <si>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</si>
  <si>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</si>
  <si>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</si>
  <si>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</si>
  <si>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</si>
  <si>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</si>
  <si>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</si>
  <si>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</si>
  <si>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</si>
  <si>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</si>
  <si>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</si>
  <si>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</si>
  <si>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</si>
  <si>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</si>
  <si>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</si>
  <si>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</si>
  <si>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</si>
  <si>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</si>
  <si>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</si>
  <si>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</si>
  <si>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</si>
  <si>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</si>
  <si>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</si>
  <si>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</si>
  <si>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</si>
  <si>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</si>
  <si>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</si>
  <si>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</si>
  <si>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</si>
  <si>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</si>
  <si>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</si>
  <si>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</si>
  <si>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</si>
  <si>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</si>
  <si>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</si>
  <si>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</si>
  <si>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</si>
  <si>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</si>
  <si>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</si>
  <si>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</si>
  <si>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</si>
  <si>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</si>
  <si>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</si>
  <si>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</si>
  <si>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</si>
  <si>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</si>
  <si>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</si>
  <si>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</si>
  <si>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</si>
  <si>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</si>
  <si>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</si>
  <si>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</si>
  <si>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</si>
  <si>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</si>
  <si>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</si>
  <si>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</si>
  <si>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</si>
  <si>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</si>
  <si>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</si>
  <si>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</si>
  <si>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</si>
  <si>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</si>
  <si>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</si>
  <si>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</si>
  <si>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</si>
  <si>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</si>
  <si>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</si>
  <si>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</si>
  <si>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</si>
  <si>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</si>
  <si>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</si>
  <si>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</si>
  <si>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</si>
  <si>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</si>
  <si>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</si>
  <si>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</si>
  <si>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</si>
  <si>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</si>
  <si>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</si>
  <si>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</si>
  <si>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</si>
  <si>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</si>
  <si>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</si>
  <si>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</si>
  <si>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</si>
  <si>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</si>
  <si>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</si>
  <si>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</si>
  <si>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</si>
  <si>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</si>
  <si>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</si>
  <si>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</si>
  <si>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</si>
  <si>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</si>
  <si>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</si>
  <si>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</si>
  <si>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</si>
  <si>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</si>
  <si>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</si>
  <si>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</si>
  <si>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</si>
  <si>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</si>
  <si>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</si>
  <si>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</si>
  <si>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</si>
  <si>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</si>
  <si>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</si>
  <si>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</si>
  <si>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</si>
  <si>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</si>
  <si>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</si>
  <si>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</si>
  <si>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</si>
  <si>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</si>
  <si>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</si>
  <si>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</si>
  <si>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</si>
  <si>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</si>
  <si>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</si>
  <si>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</si>
  <si>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</si>
  <si>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</si>
  <si>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</si>
  <si>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</si>
  <si>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</si>
  <si>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</si>
  <si>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</si>
  <si>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</si>
  <si>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</si>
  <si>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</si>
  <si>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</si>
  <si>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</si>
  <si>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</si>
  <si>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</si>
  <si>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</si>
  <si>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</si>
  <si>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</si>
  <si>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</si>
  <si>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</si>
  <si>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</si>
  <si>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</si>
  <si>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</si>
  <si>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</si>
  <si>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</si>
  <si>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</si>
  <si>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</si>
  <si>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</si>
  <si>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</si>
  <si>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</si>
  <si>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</si>
  <si>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</si>
  <si>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</si>
  <si>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</si>
  <si>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</si>
  <si>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</si>
  <si>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</si>
  <si>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</si>
  <si>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</si>
  <si>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</si>
  <si>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</si>
  <si>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</si>
  <si>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</si>
  <si>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</si>
  <si>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</si>
  <si>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</si>
  <si>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</si>
  <si>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</si>
  <si>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</si>
  <si>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</si>
  <si>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</si>
  <si>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</si>
  <si>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</si>
  <si>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</si>
  <si>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</si>
  <si>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</si>
  <si>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</si>
  <si>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</si>
  <si>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</si>
  <si>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</si>
  <si>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</si>
  <si>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</si>
  <si>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</si>
  <si>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</si>
  <si>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</si>
  <si>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</si>
  <si>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</si>
  <si>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</si>
  <si>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</si>
  <si>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</si>
  <si>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</si>
  <si>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</si>
  <si>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</si>
  <si>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</si>
  <si>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</si>
  <si>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</si>
  <si>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</si>
  <si>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</si>
  <si>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</si>
  <si>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</si>
  <si>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</si>
  <si>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</si>
  <si>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</si>
  <si>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</si>
  <si>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</si>
  <si>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</si>
  <si>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</si>
  <si>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</si>
  <si>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</si>
  <si>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</si>
  <si>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</si>
  <si>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</si>
  <si>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</si>
  <si>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</si>
  <si>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</si>
  <si>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</si>
  <si>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</si>
  <si>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</si>
  <si>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</si>
  <si>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</si>
  <si>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</si>
  <si>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</si>
  <si>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</si>
  <si>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</si>
  <si>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</si>
  <si>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</si>
  <si>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</si>
  <si>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</si>
  <si>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</si>
  <si>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</si>
  <si>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</si>
  <si>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</si>
  <si>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</si>
  <si>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</si>
  <si>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</si>
  <si>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</si>
  <si>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</si>
  <si>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</si>
  <si>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</si>
  <si>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</si>
  <si>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</si>
  <si>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</si>
  <si>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</si>
  <si>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</si>
  <si>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</si>
  <si>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</si>
  <si>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</si>
  <si>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</si>
  <si>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</si>
  <si>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</si>
  <si>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</si>
  <si>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</si>
  <si>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</si>
  <si>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</si>
  <si>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</si>
  <si>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</si>
  <si>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</si>
  <si>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</si>
  <si>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</si>
  <si>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</si>
  <si>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</si>
  <si>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</si>
  <si>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</si>
  <si>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</si>
  <si>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</si>
  <si>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</si>
  <si>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</si>
  <si>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</si>
  <si>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</si>
  <si>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</si>
  <si>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</si>
  <si>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</si>
  <si>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</si>
  <si>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</si>
  <si>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</si>
  <si>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</si>
  <si>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</si>
  <si>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</si>
  <si>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</si>
  <si>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</si>
  <si>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</si>
  <si>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</si>
  <si>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</si>
  <si>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</si>
  <si>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</si>
  <si>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</si>
  <si>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</si>
  <si>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</si>
  <si>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</si>
  <si>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</si>
  <si>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</si>
  <si>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</si>
  <si>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</si>
  <si>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</si>
  <si>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</si>
  <si>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</si>
  <si>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</si>
  <si>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</si>
  <si>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</si>
  <si>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</si>
  <si>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</si>
  <si>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</si>
  <si>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</si>
  <si>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</si>
  <si>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</si>
  <si>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</si>
  <si>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</si>
  <si>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</si>
  <si>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</si>
  <si>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</si>
  <si>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</si>
  <si>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</si>
  <si>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</si>
  <si>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</si>
  <si>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</si>
  <si>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</si>
  <si>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</si>
  <si>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</si>
  <si>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</si>
  <si>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</si>
  <si>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</si>
  <si>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</si>
  <si>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</si>
  <si>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</si>
  <si>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</si>
  <si>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</si>
  <si>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</si>
  <si>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</si>
  <si>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</si>
  <si>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</si>
  <si>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</si>
  <si>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</si>
  <si>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</si>
  <si>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</si>
  <si>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</si>
  <si>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</si>
  <si>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</si>
  <si>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</si>
  <si>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</si>
  <si>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</si>
  <si>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</si>
  <si>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</si>
  <si>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</si>
  <si>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</si>
  <si>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</si>
  <si>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</si>
  <si>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</si>
  <si>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</si>
  <si>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</si>
  <si>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</si>
  <si>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</si>
  <si>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</si>
  <si>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</si>
  <si>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</si>
  <si>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</si>
  <si>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</si>
  <si>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</si>
  <si>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</si>
  <si>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</si>
  <si>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</si>
  <si>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</si>
  <si>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</si>
  <si>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</si>
  <si>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</si>
  <si>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</si>
  <si>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</si>
  <si>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</si>
  <si>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</si>
  <si>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</si>
  <si>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</si>
  <si>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</si>
  <si>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</si>
  <si>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</si>
  <si>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</si>
  <si>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</si>
  <si>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</si>
  <si>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</si>
  <si>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</si>
  <si>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</si>
  <si>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</si>
  <si>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</si>
  <si>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</si>
  <si>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</si>
  <si>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</si>
  <si>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</si>
  <si>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</si>
  <si>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</si>
  <si>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</si>
  <si>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</si>
  <si>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</si>
  <si>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</si>
  <si>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</si>
  <si>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</si>
  <si>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</si>
  <si>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</si>
  <si>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</si>
  <si>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</si>
  <si>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</si>
  <si>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</si>
  <si>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</si>
  <si>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</si>
  <si>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</si>
  <si>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</si>
  <si>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</si>
  <si>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</si>
  <si>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</si>
  <si>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</si>
  <si>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</si>
  <si>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</si>
  <si>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</si>
  <si>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</si>
  <si>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</si>
  <si>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</si>
  <si>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</si>
  <si>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</si>
  <si>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</si>
  <si>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</si>
  <si>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</si>
  <si>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</si>
  <si>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</si>
  <si>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</si>
  <si>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</si>
  <si>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</si>
  <si>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</si>
  <si>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</si>
  <si>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</si>
  <si>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</si>
  <si>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</si>
  <si>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</si>
  <si>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</si>
  <si>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</si>
  <si>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</si>
  <si>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</si>
  <si>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</si>
  <si>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</si>
  <si>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</si>
  <si>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</si>
  <si>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</si>
  <si>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</si>
  <si>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</si>
  <si>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</si>
  <si>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</si>
  <si>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</si>
  <si>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</si>
  <si>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</si>
  <si>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</si>
  <si>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</si>
  <si>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</si>
  <si>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</si>
  <si>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</si>
  <si>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</si>
  <si>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</si>
  <si>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</si>
  <si>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</si>
  <si>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</si>
  <si>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</si>
  <si>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</si>
  <si>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</si>
  <si>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</si>
  <si>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</si>
  <si>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</si>
  <si>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</si>
  <si>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</si>
  <si>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</si>
  <si>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</si>
  <si>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</si>
  <si>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</si>
  <si>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</si>
  <si>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</si>
  <si>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</si>
  <si>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</si>
  <si>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</si>
  <si>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</si>
  <si>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</si>
  <si>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</si>
  <si>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</si>
  <si>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</si>
  <si>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</si>
  <si>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</si>
  <si>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</si>
  <si>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</si>
  <si>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</si>
  <si>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</si>
  <si>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</si>
  <si>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</si>
  <si>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</si>
  <si>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</si>
  <si>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</si>
  <si>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</si>
  <si>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</si>
  <si>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</si>
  <si>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</si>
  <si>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</si>
  <si>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</si>
  <si>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</si>
  <si>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</si>
  <si>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</si>
  <si>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</si>
  <si>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</si>
  <si>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</si>
  <si>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</si>
  <si>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</si>
  <si>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</si>
  <si>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</si>
  <si>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</si>
  <si>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</si>
  <si>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</si>
  <si>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</si>
  <si>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</si>
  <si>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</si>
  <si>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</si>
  <si>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</si>
  <si>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</si>
  <si>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</si>
  <si>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</si>
  <si>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</si>
  <si>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</si>
  <si>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</si>
  <si>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</si>
  <si>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</si>
  <si>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</si>
  <si>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</si>
  <si>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</si>
  <si>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</si>
  <si>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</si>
  <si>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</si>
  <si>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</si>
  <si>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</si>
  <si>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</si>
  <si>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</si>
  <si>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</si>
  <si>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</si>
  <si>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</si>
  <si>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</si>
  <si>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</si>
  <si>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</si>
  <si>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</si>
  <si>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</si>
  <si>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</si>
  <si>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</si>
  <si>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</si>
  <si>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</si>
  <si>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</si>
  <si>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</si>
  <si>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</si>
  <si>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</si>
  <si>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</si>
  <si>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</si>
  <si>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</si>
  <si>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</si>
  <si>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</si>
  <si>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</si>
  <si>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</si>
  <si>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</si>
  <si>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</si>
  <si>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</si>
  <si>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</si>
  <si>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</si>
  <si>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</si>
  <si>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</si>
  <si>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</si>
  <si>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</si>
  <si>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</si>
  <si>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</si>
  <si>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</si>
  <si>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</si>
  <si>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</si>
  <si>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</si>
  <si>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</si>
  <si>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</si>
  <si>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</si>
  <si>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</si>
  <si>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</si>
  <si>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</si>
  <si>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</si>
  <si>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</si>
  <si>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</si>
  <si>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</si>
  <si>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</si>
  <si>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</si>
  <si>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</si>
  <si>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</si>
  <si>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</si>
  <si>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</si>
  <si>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</si>
  <si>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</si>
  <si>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</si>
  <si>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</si>
  <si>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</si>
  <si>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</si>
  <si>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</si>
  <si>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</si>
  <si>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</si>
  <si>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</si>
  <si>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</si>
  <si>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</si>
  <si>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</si>
  <si>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</si>
  <si>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</si>
  <si>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</si>
  <si>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</si>
  <si>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</si>
  <si>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</si>
  <si>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</si>
  <si>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</si>
  <si>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</si>
  <si>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</si>
  <si>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</si>
  <si>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</si>
  <si>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</si>
  <si>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</si>
  <si>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</si>
  <si>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</si>
  <si>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</si>
  <si>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</si>
  <si>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</si>
  <si>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</si>
  <si>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</si>
  <si>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</si>
  <si>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</si>
  <si>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</si>
  <si>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</si>
  <si>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</si>
  <si>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</si>
  <si>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</si>
  <si>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</si>
  <si>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</si>
  <si>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</si>
  <si>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</si>
  <si>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</si>
  <si>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</si>
  <si>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</si>
  <si>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</si>
  <si>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</si>
  <si>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</si>
  <si>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</si>
  <si>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</si>
  <si>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</si>
  <si>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</si>
  <si>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</si>
  <si>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</si>
  <si>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</si>
  <si>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</si>
  <si>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</si>
  <si>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</si>
  <si>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</si>
  <si>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</si>
  <si>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</si>
  <si>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</si>
  <si>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</si>
  <si>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</si>
  <si>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</si>
  <si>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</si>
  <si>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</si>
  <si>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</si>
  <si>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</si>
  <si>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</si>
  <si>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</si>
  <si>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</si>
  <si>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</si>
  <si>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</si>
  <si>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</si>
  <si>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</si>
  <si>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</si>
  <si>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</si>
  <si>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</si>
  <si>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</si>
  <si>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</si>
  <si>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</si>
  <si>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</si>
  <si>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</si>
  <si>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</si>
  <si>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</si>
  <si>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</si>
  <si>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</si>
  <si>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</si>
  <si>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</si>
  <si>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</si>
  <si>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</si>
  <si>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</si>
  <si>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</si>
  <si>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</si>
  <si>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</si>
  <si>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</si>
  <si>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</si>
  <si>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</si>
  <si>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</si>
  <si>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</si>
  <si>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</si>
  <si>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</si>
  <si>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</si>
  <si>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</si>
  <si>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</si>
  <si>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</si>
  <si>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</si>
  <si>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</si>
  <si>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</si>
  <si>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</si>
  <si>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</si>
  <si>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</si>
  <si>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</si>
  <si>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</si>
  <si>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</si>
  <si>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</si>
  <si>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</si>
  <si>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</si>
  <si>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</si>
  <si>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</si>
  <si>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</si>
  <si>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</si>
  <si>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</si>
  <si>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</si>
  <si>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</si>
  <si>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</si>
  <si>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</si>
  <si>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</si>
  <si>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</si>
  <si>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</si>
  <si>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</si>
  <si>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</si>
  <si>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</si>
  <si>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</si>
  <si>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</si>
  <si>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</si>
  <si>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</si>
  <si>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</si>
  <si>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</si>
  <si>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</si>
  <si>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</si>
  <si>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</si>
  <si>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</si>
  <si>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</si>
  <si>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</si>
  <si>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</si>
  <si>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</si>
  <si>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</si>
  <si>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</si>
  <si>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</si>
  <si>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</si>
  <si>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</si>
  <si>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</si>
  <si>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</si>
  <si>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</si>
  <si>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</si>
  <si>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</si>
  <si>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</si>
  <si>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</si>
  <si>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</si>
  <si>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</si>
  <si>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</si>
  <si>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</si>
  <si>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</si>
  <si>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</si>
  <si>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</si>
  <si>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</si>
  <si>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</si>
  <si>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</si>
  <si>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</si>
  <si>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</si>
  <si>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</si>
  <si>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</si>
  <si>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</si>
  <si>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</si>
  <si>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</si>
  <si>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</si>
  <si>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</si>
  <si>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</si>
  <si>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</si>
  <si>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</si>
  <si>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</si>
  <si>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</si>
  <si>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</si>
  <si>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</si>
  <si>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</si>
  <si>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</si>
  <si>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</si>
  <si>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</si>
  <si>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</si>
  <si>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</si>
  <si>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</si>
  <si>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</si>
  <si>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</si>
  <si>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</si>
  <si>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</si>
  <si>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</si>
  <si>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</si>
  <si>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</si>
  <si>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</si>
  <si>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</si>
  <si>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</si>
  <si>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</si>
  <si>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</si>
  <si>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</si>
  <si>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</si>
  <si>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</si>
  <si>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</si>
  <si>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</si>
  <si>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</si>
  <si>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</si>
  <si>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</si>
  <si>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</si>
  <si>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</si>
  <si>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</si>
  <si>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</si>
  <si>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</si>
  <si>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</si>
  <si>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</si>
  <si>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</si>
  <si>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</si>
  <si>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</si>
  <si>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</si>
  <si>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</si>
  <si>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</si>
  <si>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</si>
  <si>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</si>
  <si>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</si>
  <si>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</si>
  <si>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</si>
  <si>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</si>
  <si>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</si>
  <si>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</si>
  <si>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</si>
  <si>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</si>
  <si>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</si>
  <si>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</si>
  <si>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</si>
  <si>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</si>
  <si>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</si>
  <si>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</si>
  <si>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</si>
  <si>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</si>
  <si>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</si>
  <si>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</si>
  <si>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</si>
  <si>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</si>
  <si>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</si>
  <si>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</si>
  <si>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</si>
  <si>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</si>
  <si>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</si>
  <si>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</si>
  <si>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</si>
  <si>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</si>
  <si>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</si>
  <si>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</si>
  <si>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</si>
  <si>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</si>
  <si>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</si>
  <si>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</si>
  <si>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</si>
  <si>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</si>
  <si>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</si>
  <si>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</si>
  <si>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</si>
  <si>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</si>
  <si>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</si>
  <si>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</si>
  <si>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</si>
  <si>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</si>
  <si>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</si>
  <si>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</si>
  <si>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</si>
  <si>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</si>
  <si>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</si>
  <si>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</si>
  <si>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</si>
  <si>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</si>
  <si>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</si>
  <si>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</si>
  <si>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</si>
  <si>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</si>
  <si>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</si>
  <si>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</si>
  <si>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</si>
  <si>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</si>
  <si>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</si>
  <si>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</si>
  <si>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</si>
  <si>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</si>
  <si>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</si>
  <si>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</si>
  <si>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</si>
  <si>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</si>
  <si>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</si>
  <si>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</si>
  <si>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</si>
  <si>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</si>
  <si>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</si>
  <si>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</si>
  <si>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</si>
  <si>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</si>
  <si>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</si>
  <si>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</si>
  <si>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</si>
  <si>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</si>
  <si>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</si>
  <si>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</si>
  <si>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</si>
  <si>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</si>
  <si>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</si>
  <si>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</si>
  <si>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</si>
  <si>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</si>
  <si>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</si>
  <si>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</si>
  <si>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</si>
  <si>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</si>
  <si>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</si>
  <si>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</si>
  <si>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</si>
  <si>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</si>
  <si>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</si>
  <si>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</si>
  <si>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</si>
  <si>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</si>
  <si>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</si>
  <si>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</si>
  <si>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</si>
  <si>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</si>
  <si>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</si>
  <si>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</si>
  <si>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</si>
  <si>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</si>
  <si>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</si>
  <si>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</si>
  <si>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</si>
  <si>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</si>
  <si>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</si>
  <si>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</si>
  <si>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</si>
  <si>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</si>
  <si>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</si>
  <si>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</si>
  <si>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</si>
  <si>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</si>
  <si>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</si>
  <si>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</si>
  <si>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</si>
  <si>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</si>
  <si>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</si>
  <si>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</si>
  <si>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</si>
  <si>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</si>
  <si>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</si>
  <si>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</si>
  <si>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</si>
  <si>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</si>
  <si>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</si>
  <si>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</si>
  <si>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</si>
  <si>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</si>
  <si>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</si>
  <si>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</si>
  <si>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</si>
  <si>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</si>
  <si>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</si>
  <si>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</si>
  <si>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</si>
  <si>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</si>
  <si>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</si>
  <si>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</si>
  <si>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</si>
  <si>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</si>
  <si>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</si>
  <si>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</si>
  <si>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</si>
  <si>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</si>
  <si>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</si>
  <si>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</si>
  <si>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</si>
  <si>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</si>
  <si>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</si>
  <si>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</si>
  <si>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</si>
  <si>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</si>
  <si>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</si>
  <si>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</si>
  <si>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</si>
  <si>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</si>
  <si>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</si>
  <si>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</si>
  <si>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</si>
  <si>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</si>
  <si>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</si>
  <si>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</si>
  <si>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</si>
  <si>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</si>
  <si>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</si>
  <si>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</si>
  <si>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</si>
  <si>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</si>
  <si>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</si>
  <si>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</si>
  <si>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</si>
  <si>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</si>
  <si>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</si>
  <si>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</si>
  <si>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</si>
  <si>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</si>
  <si>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</si>
  <si>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</si>
  <si>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</si>
  <si>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</si>
  <si>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</si>
  <si>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</si>
  <si>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</si>
  <si>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</si>
  <si>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</si>
  <si>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</si>
  <si>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</si>
  <si>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</si>
  <si>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</si>
  <si>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</si>
  <si>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</si>
  <si>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</si>
  <si>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</si>
  <si>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</si>
  <si>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</si>
  <si>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</si>
  <si>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</si>
  <si>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</si>
  <si>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</si>
  <si>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</si>
  <si>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</si>
  <si>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</si>
  <si>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</si>
  <si>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</si>
  <si>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</si>
  <si>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</si>
  <si>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</si>
  <si>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</si>
  <si>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</si>
  <si>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</si>
  <si>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</si>
  <si>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</si>
  <si>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</si>
  <si>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</si>
  <si>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</si>
  <si>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</si>
  <si>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</si>
  <si>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</si>
  <si>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</si>
  <si>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</si>
  <si>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</si>
  <si>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</si>
  <si>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</si>
  <si>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</si>
  <si>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</si>
  <si>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</si>
  <si>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</si>
  <si>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</si>
  <si>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</si>
  <si>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</si>
  <si>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</si>
  <si>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</si>
  <si>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</si>
  <si>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</si>
  <si>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</si>
  <si>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</si>
  <si>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</si>
  <si>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</si>
  <si>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</si>
  <si>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</si>
  <si>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</si>
  <si>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</si>
  <si>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</si>
  <si>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</si>
  <si>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</si>
  <si>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</si>
  <si>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</si>
  <si>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</si>
  <si>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</si>
  <si>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</si>
  <si>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</si>
  <si>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</si>
  <si>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</si>
  <si>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</si>
  <si>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</si>
  <si>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</si>
  <si>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</si>
  <si>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</si>
  <si>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</si>
  <si>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</si>
  <si>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</si>
  <si>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</si>
  <si>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</si>
  <si>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</si>
  <si>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</si>
  <si>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</si>
  <si>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</si>
  <si>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</si>
  <si>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</si>
  <si>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</si>
  <si>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</si>
  <si>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</si>
  <si>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</si>
  <si>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</si>
  <si>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</si>
  <si>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</si>
  <si>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</si>
  <si>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</si>
  <si>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</si>
  <si>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</si>
  <si>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</si>
  <si>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</si>
  <si>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</si>
  <si>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</si>
  <si>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</si>
  <si>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</si>
  <si>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</si>
  <si>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</si>
  <si>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</si>
  <si>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</si>
  <si>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</si>
  <si>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</si>
  <si>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</si>
  <si>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</si>
  <si>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</si>
  <si>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</si>
  <si>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</si>
  <si>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</si>
  <si>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</si>
  <si>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</si>
  <si>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</si>
  <si>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</si>
  <si>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</si>
  <si>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</si>
  <si>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</si>
  <si>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</si>
  <si>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</si>
  <si>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</si>
  <si>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</si>
  <si>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</si>
  <si>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</si>
  <si>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</si>
  <si>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</si>
  <si>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</si>
  <si>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</si>
  <si>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</si>
  <si>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</si>
  <si>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</si>
  <si>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</si>
  <si>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</si>
  <si>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</si>
  <si>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</si>
  <si>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</si>
  <si>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</si>
  <si>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</si>
  <si>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</si>
  <si>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</si>
  <si>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</si>
  <si>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</si>
  <si>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</si>
  <si>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</si>
  <si>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</si>
  <si>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</si>
  <si>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</si>
  <si>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</si>
  <si>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</si>
  <si>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</si>
  <si>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</si>
  <si>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</si>
  <si>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</si>
  <si>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</si>
  <si>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</si>
  <si>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</si>
  <si>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</si>
  <si>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</si>
  <si>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</si>
  <si>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</si>
  <si>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</si>
  <si>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</si>
  <si>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</si>
  <si>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</si>
  <si>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</si>
  <si>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</si>
  <si>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</si>
  <si>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</si>
  <si>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</si>
  <si>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</si>
  <si>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</si>
  <si>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</si>
  <si>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</si>
  <si>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</si>
  <si>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</si>
  <si>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</si>
  <si>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</si>
  <si>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</si>
  <si>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</si>
  <si>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</si>
  <si>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</si>
  <si>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</si>
  <si>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</si>
  <si>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</si>
  <si>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</si>
  <si>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</si>
  <si>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</si>
  <si>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</si>
  <si>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</si>
  <si>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</si>
  <si>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</si>
  <si>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</si>
  <si>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</si>
  <si>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</si>
  <si>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</si>
  <si>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</si>
  <si>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</si>
  <si>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</si>
  <si>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</si>
  <si>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</si>
  <si>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</si>
  <si>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</si>
  <si>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</si>
  <si>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</si>
  <si>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</si>
  <si>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</si>
  <si>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</si>
  <si>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</si>
  <si>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</si>
  <si>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</si>
  <si>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</si>
  <si>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</si>
  <si>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</si>
  <si>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</si>
  <si>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</si>
  <si>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</si>
  <si>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</si>
  <si>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</si>
  <si>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</si>
  <si>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</si>
  <si>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</si>
  <si>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</si>
  <si>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</si>
  <si>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</si>
  <si>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</si>
  <si>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</si>
  <si>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</si>
  <si>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</si>
  <si>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</si>
  <si>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</si>
  <si>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</si>
  <si>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</si>
  <si>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</si>
  <si>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</si>
  <si>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</si>
  <si>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</si>
  <si>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</si>
  <si>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</si>
  <si>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</si>
  <si>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</si>
  <si>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</si>
  <si>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</si>
  <si>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</si>
  <si>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</si>
  <si>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</si>
  <si>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</si>
  <si>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</si>
  <si>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</si>
  <si>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</si>
  <si>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</si>
  <si>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</si>
  <si>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</si>
  <si>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</si>
  <si>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</si>
  <si>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</si>
  <si>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</si>
  <si>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</si>
  <si>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</si>
  <si>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</si>
  <si>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</si>
  <si>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</si>
  <si>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</si>
  <si>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</si>
  <si>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</si>
  <si>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</si>
  <si>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</si>
  <si>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</si>
  <si>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</si>
  <si>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</si>
  <si>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</si>
  <si>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</si>
  <si>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</si>
  <si>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</si>
  <si>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</si>
  <si>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</si>
  <si>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</si>
  <si>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</si>
  <si>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</si>
  <si>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</si>
  <si>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</si>
  <si>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</si>
  <si>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</si>
  <si>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</si>
  <si>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</si>
  <si>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</si>
  <si>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</si>
  <si>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</si>
  <si>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</si>
  <si>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</si>
  <si>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</si>
  <si>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</si>
  <si>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</si>
  <si>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</si>
  <si>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</si>
  <si>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</si>
  <si>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</si>
  <si>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</si>
  <si>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</si>
  <si>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</si>
  <si>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</si>
  <si>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</si>
  <si>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</si>
  <si>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</si>
  <si>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</si>
  <si>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</si>
  <si>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</si>
  <si>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</si>
  <si>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</si>
  <si>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</si>
  <si>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</si>
  <si>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</si>
  <si>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</si>
  <si>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</si>
  <si>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</si>
  <si>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</si>
  <si>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</si>
  <si>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</si>
  <si>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</si>
  <si>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</si>
  <si>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</si>
  <si>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</si>
  <si>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</si>
  <si>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</si>
  <si>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</si>
  <si>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</si>
  <si>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</si>
  <si>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</si>
  <si>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</si>
  <si>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</si>
  <si>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</si>
  <si>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</si>
  <si>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</si>
  <si>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</si>
  <si>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</si>
  <si>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</si>
  <si>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</si>
  <si>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</si>
  <si>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</si>
  <si>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</si>
  <si>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</si>
  <si>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</si>
  <si>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</si>
  <si>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</si>
  <si>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</si>
  <si>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</si>
  <si>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</si>
  <si>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</si>
  <si>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</si>
  <si>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</si>
  <si>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</si>
  <si>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</si>
  <si>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</si>
  <si>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</si>
  <si>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</si>
  <si>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</si>
  <si>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</si>
  <si>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</si>
  <si>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</si>
  <si>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</si>
  <si>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</si>
  <si>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</si>
  <si>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</si>
  <si>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</si>
  <si>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</si>
  <si>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</si>
  <si>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</si>
  <si>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</si>
  <si>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</si>
  <si>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</si>
  <si>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</si>
  <si>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</si>
  <si>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</si>
  <si>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</si>
  <si>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</si>
  <si>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</si>
  <si>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</si>
  <si>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</si>
  <si>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</si>
  <si>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</si>
  <si>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</si>
  <si>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</si>
  <si>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</si>
  <si>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</si>
  <si>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</si>
  <si>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</si>
  <si>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</si>
  <si>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</si>
  <si>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</si>
  <si>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</si>
  <si>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</si>
  <si>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</si>
  <si>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</si>
  <si>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</si>
  <si>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</si>
  <si>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</si>
  <si>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</si>
  <si>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</si>
  <si>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</si>
  <si>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</si>
  <si>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</si>
  <si>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</si>
  <si>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</si>
  <si>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</si>
  <si>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</si>
  <si>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</si>
  <si>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</si>
  <si>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</si>
  <si>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</si>
  <si>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</si>
  <si>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</si>
  <si>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</si>
  <si>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</si>
  <si>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</si>
  <si>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</si>
  <si>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</si>
  <si>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</si>
  <si>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</si>
  <si>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</si>
  <si>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</si>
  <si>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</si>
  <si>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</si>
  <si>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</si>
  <si>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</si>
  <si>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</si>
  <si>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</si>
  <si>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</si>
  <si>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</si>
  <si>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</si>
  <si>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</si>
  <si>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</si>
  <si>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</si>
  <si>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</si>
  <si>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</si>
  <si>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</si>
  <si>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</si>
  <si>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</si>
  <si>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</si>
  <si>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</si>
  <si>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</si>
  <si>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</si>
  <si>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</si>
  <si>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</si>
  <si>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</si>
  <si>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</si>
  <si>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</si>
  <si>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</si>
  <si>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</si>
  <si>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</si>
  <si>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</si>
  <si>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</si>
  <si>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</si>
  <si>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</si>
  <si>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</si>
  <si>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</si>
  <si>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</si>
  <si>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</si>
  <si>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</si>
  <si>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</si>
  <si>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</si>
  <si>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</si>
  <si>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</si>
  <si>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</si>
  <si>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</si>
  <si>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</si>
  <si>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</si>
  <si>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</si>
  <si>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</si>
  <si>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</si>
  <si>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</si>
  <si>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</si>
  <si>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</si>
  <si>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</si>
  <si>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</si>
  <si>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</si>
  <si>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</si>
  <si>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</si>
  <si>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</si>
  <si>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</si>
  <si>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</si>
  <si>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</si>
  <si>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</si>
  <si>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</si>
  <si>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</si>
  <si>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</si>
  <si>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</si>
  <si>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</si>
  <si>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</si>
  <si>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</si>
  <si>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</si>
  <si>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</si>
  <si>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</si>
  <si>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</si>
  <si>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</si>
  <si>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</si>
  <si>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</si>
  <si>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</si>
  <si>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</si>
  <si>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</si>
  <si>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</si>
  <si>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</si>
  <si>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</si>
  <si>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</si>
  <si>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</si>
  <si>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</si>
  <si>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</si>
  <si>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</si>
  <si>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</si>
  <si>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</si>
  <si>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</si>
  <si>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</si>
  <si>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</si>
  <si>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</si>
  <si>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</si>
  <si>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</si>
  <si>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</si>
  <si>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</si>
  <si>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</si>
  <si>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</si>
  <si>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</si>
  <si>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</si>
  <si>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</si>
  <si>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</si>
  <si>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</si>
  <si>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</si>
  <si>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</si>
  <si>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</si>
  <si>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</si>
  <si>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</si>
  <si>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</si>
  <si>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</si>
  <si>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</si>
  <si>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</si>
  <si>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</si>
  <si>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</si>
  <si>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</si>
  <si>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</si>
  <si>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</si>
  <si>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</si>
  <si>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</si>
  <si>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</si>
  <si>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</si>
  <si>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</si>
  <si>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</si>
  <si>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</si>
  <si>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</si>
  <si>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</si>
  <si>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</si>
  <si>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</si>
  <si>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</si>
  <si>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</si>
  <si>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</si>
  <si>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</si>
  <si>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</si>
  <si>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</si>
  <si>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</si>
  <si>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</si>
  <si>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</si>
  <si>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</si>
  <si>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</si>
  <si>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</si>
  <si>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</si>
  <si>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</si>
  <si>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</si>
  <si>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</si>
  <si>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</si>
  <si>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</si>
  <si>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</si>
  <si>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</si>
  <si>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</si>
  <si>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</si>
  <si>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</si>
  <si>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</si>
  <si>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</si>
  <si>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</si>
  <si>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</si>
  <si>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</si>
  <si>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</si>
  <si>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</si>
  <si>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</si>
  <si>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</si>
  <si>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</si>
  <si>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</si>
  <si>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</si>
  <si>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</si>
  <si>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</si>
  <si>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</si>
  <si>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</si>
  <si>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</si>
  <si>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</si>
  <si>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</si>
  <si>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</si>
  <si>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</si>
  <si>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</si>
  <si>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</si>
  <si>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</si>
  <si>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</si>
  <si>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</si>
  <si>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</si>
  <si>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</si>
  <si>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</si>
  <si>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</si>
  <si>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</si>
  <si>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</si>
  <si>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</si>
  <si>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</si>
  <si>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</si>
  <si>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</si>
  <si>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</si>
  <si>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</si>
  <si>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</si>
  <si>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</si>
  <si>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</si>
  <si>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</si>
  <si>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</si>
  <si>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</si>
  <si>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</si>
  <si>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</si>
  <si>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</si>
  <si>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</si>
  <si>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</si>
  <si>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</si>
  <si>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</si>
  <si>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</si>
  <si>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</si>
  <si>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</si>
  <si>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</si>
  <si>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</si>
  <si>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</si>
  <si>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</si>
  <si>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</si>
  <si>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</si>
  <si>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</si>
  <si>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</si>
  <si>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</si>
  <si>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</si>
  <si>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</si>
  <si>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</si>
  <si>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</si>
  <si>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</si>
  <si>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</si>
  <si>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</si>
  <si>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</si>
  <si>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</si>
  <si>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</si>
  <si>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</si>
  <si>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</si>
  <si>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</si>
  <si>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</si>
  <si>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</si>
  <si>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</si>
  <si>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</si>
  <si>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</si>
  <si>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</si>
  <si>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</si>
  <si>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</si>
  <si>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</si>
  <si>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</si>
  <si>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</si>
  <si>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</si>
  <si>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</si>
  <si>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</si>
  <si>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</si>
  <si>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</si>
  <si>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</si>
  <si>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</si>
  <si>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</si>
  <si>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</si>
  <si>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</si>
  <si>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</si>
  <si>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OPĆA BOLNICA DR. JOSIP BENČEVIĆ, SLAVONSKI BROD</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</si>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</sst>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80918726.469999999</v>
      </c>
      <c r="D2" s="7">
        <f>'PR-RAS'!E6</f>
        <v>88941503.550000012</v>
      </c>
      <c r="E2" s="7">
        <v>0</v>
      </c>
      <c r="F2" s="7">
        <v>0</v>
      </c>
      <c r="G2" s="8">
        <f t="shared" ref="G2:G274" si="0">(B2/1000)*(C2*1+D2*2)</f>
        <v>258801.73357000004</v>
      </c>
      <c r="H2" s="8">
        <f t="shared" ref="H2:H274" si="1">ABS(C2-ROUND(C2,0))+ABS(D2-ROUND(D2,0))</f>
        <v>0.91999998688697815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2242853.8199999998</v>
      </c>
      <c r="D45" s="2">
        <f>'PR-RAS'!E49</f>
        <v>750125.8</v>
      </c>
      <c r="E45" s="2">
        <v>0</v>
      </c>
      <c r="F45" s="2">
        <v>0</v>
      </c>
      <c r="G45" s="3">
        <f t="shared" si="0"/>
        <v>164696.63847999999</v>
      </c>
      <c r="H45" s="3">
        <f t="shared" si="1"/>
        <v>0.38000000012107193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925270.44</v>
      </c>
      <c r="D46" s="2">
        <f>'PR-RAS'!E50</f>
        <v>0</v>
      </c>
      <c r="E46" s="2">
        <v>0</v>
      </c>
      <c r="F46" s="2">
        <v>0</v>
      </c>
      <c r="G46" s="3">
        <f t="shared" si="0"/>
        <v>41637.169799999996</v>
      </c>
      <c r="H46" s="3">
        <f t="shared" si="1"/>
        <v>0.43999999994412065</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925270.44</v>
      </c>
      <c r="D48" s="2">
        <f>'PR-RAS'!E52</f>
        <v>0</v>
      </c>
      <c r="E48" s="2">
        <v>0</v>
      </c>
      <c r="F48" s="2">
        <v>0</v>
      </c>
      <c r="G48" s="3">
        <f t="shared" si="0"/>
        <v>43487.710679999997</v>
      </c>
      <c r="H48" s="3">
        <f t="shared" si="1"/>
        <v>0.43999999994412065</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1061620.96</v>
      </c>
      <c r="D57" s="2">
        <f>'PR-RAS'!E61</f>
        <v>0</v>
      </c>
      <c r="E57" s="2">
        <v>0</v>
      </c>
      <c r="F57" s="2">
        <v>0</v>
      </c>
      <c r="G57" s="3">
        <f t="shared" si="0"/>
        <v>59450.773759999996</v>
      </c>
      <c r="H57" s="3">
        <f t="shared" si="1"/>
        <v>4.0000000037252903E-2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773012.76</v>
      </c>
      <c r="D58" s="2">
        <f>'PR-RAS'!E62</f>
        <v>0</v>
      </c>
      <c r="E58" s="2">
        <v>0</v>
      </c>
      <c r="F58" s="2">
        <v>0</v>
      </c>
      <c r="G58" s="3">
        <f t="shared" si="0"/>
        <v>44061.727320000005</v>
      </c>
      <c r="H58" s="3">
        <f t="shared" si="1"/>
        <v>0.23999999999068677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288608.2</v>
      </c>
      <c r="D59" s="2">
        <f>'PR-RAS'!E63</f>
        <v>0</v>
      </c>
      <c r="E59" s="2">
        <v>0</v>
      </c>
      <c r="F59" s="2">
        <v>0</v>
      </c>
      <c r="G59" s="3">
        <f t="shared" si="0"/>
        <v>16739.275600000001</v>
      </c>
      <c r="H59" s="3">
        <f t="shared" si="1"/>
        <v>0.20000000001164153</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48952.98</v>
      </c>
      <c r="D64" s="2">
        <f>'PR-RAS'!E68</f>
        <v>54952.98</v>
      </c>
      <c r="E64" s="2">
        <v>0</v>
      </c>
      <c r="F64" s="2">
        <v>0</v>
      </c>
      <c r="G64" s="3">
        <f t="shared" si="0"/>
        <v>10008.113220000001</v>
      </c>
      <c r="H64" s="3">
        <f t="shared" si="1"/>
        <v>3.9999999993597157E-2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2500</v>
      </c>
      <c r="D65" s="2">
        <f>'PR-RAS'!E69</f>
        <v>8500</v>
      </c>
      <c r="E65" s="2">
        <v>0</v>
      </c>
      <c r="F65" s="2">
        <v>0</v>
      </c>
      <c r="G65" s="3">
        <f t="shared" si="0"/>
        <v>1248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46452.98</v>
      </c>
      <c r="D66" s="2">
        <f>'PR-RAS'!E70</f>
        <v>46452.98</v>
      </c>
      <c r="E66" s="2">
        <v>0</v>
      </c>
      <c r="F66" s="2">
        <v>0</v>
      </c>
      <c r="G66" s="3">
        <f t="shared" si="0"/>
        <v>9058.3311000000012</v>
      </c>
      <c r="H66" s="3">
        <f t="shared" si="1"/>
        <v>3.9999999993597157E-2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297972.21000000002</v>
      </c>
      <c r="E70" s="2">
        <v>0</v>
      </c>
      <c r="F70" s="2">
        <v>0</v>
      </c>
      <c r="G70" s="3">
        <f t="shared" si="0"/>
        <v>41120.164980000009</v>
      </c>
      <c r="H70" s="3">
        <f t="shared" si="1"/>
        <v>0.21000000002095476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295720.56</v>
      </c>
      <c r="E71" s="2">
        <v>0</v>
      </c>
      <c r="F71" s="2">
        <v>0</v>
      </c>
      <c r="G71" s="3">
        <f t="shared" si="0"/>
        <v>41400.878400000001</v>
      </c>
      <c r="H71" s="3">
        <f t="shared" si="1"/>
        <v>0.44000000000232831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2251.65</v>
      </c>
      <c r="E72" s="2">
        <v>0</v>
      </c>
      <c r="F72" s="2">
        <v>0</v>
      </c>
      <c r="G72" s="3">
        <f t="shared" si="0"/>
        <v>319.73429999999996</v>
      </c>
      <c r="H72" s="3">
        <f t="shared" si="1"/>
        <v>0.34999999999990905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207009.44</v>
      </c>
      <c r="D73" s="2">
        <f>'PR-RAS'!E77</f>
        <v>397200.61</v>
      </c>
      <c r="E73" s="2">
        <v>0</v>
      </c>
      <c r="F73" s="2">
        <v>0</v>
      </c>
      <c r="G73" s="3">
        <f t="shared" si="0"/>
        <v>72101.567519999982</v>
      </c>
      <c r="H73" s="3">
        <f t="shared" si="1"/>
        <v>0.83000000001629815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70714.84</v>
      </c>
      <c r="D75" s="2">
        <f>'PR-RAS'!E79</f>
        <v>150000</v>
      </c>
      <c r="E75" s="2">
        <v>0</v>
      </c>
      <c r="F75" s="2">
        <v>0</v>
      </c>
      <c r="G75" s="3">
        <f t="shared" si="0"/>
        <v>27432.898159999997</v>
      </c>
      <c r="H75" s="3">
        <f t="shared" si="1"/>
        <v>0.16000000000349246</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136294.6</v>
      </c>
      <c r="D77" s="2">
        <f>'PR-RAS'!E81</f>
        <v>247200.61</v>
      </c>
      <c r="E77" s="2">
        <v>0</v>
      </c>
      <c r="F77" s="2">
        <v>0</v>
      </c>
      <c r="G77" s="3">
        <f t="shared" si="0"/>
        <v>47932.882319999997</v>
      </c>
      <c r="H77" s="3">
        <f t="shared" si="1"/>
        <v>0.79000000000814907</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2629.05</v>
      </c>
      <c r="D78" s="2">
        <f>'PR-RAS'!E82</f>
        <v>3058.0299999999997</v>
      </c>
      <c r="E78" s="2">
        <v>0</v>
      </c>
      <c r="F78" s="2">
        <v>0</v>
      </c>
      <c r="G78" s="3">
        <f t="shared" si="0"/>
        <v>673.37347</v>
      </c>
      <c r="H78" s="3">
        <f t="shared" si="1"/>
        <v>7.999999999992724E-2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2629.05</v>
      </c>
      <c r="D79" s="2">
        <f>'PR-RAS'!E83</f>
        <v>3058.0299999999997</v>
      </c>
      <c r="E79" s="2">
        <v>0</v>
      </c>
      <c r="F79" s="2">
        <v>0</v>
      </c>
      <c r="G79" s="3">
        <f t="shared" si="0"/>
        <v>682.11858000000007</v>
      </c>
      <c r="H79" s="3">
        <f t="shared" si="1"/>
        <v>7.999999999992724E-2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30.76</v>
      </c>
      <c r="D81" s="2">
        <f>'PR-RAS'!E85</f>
        <v>44.62</v>
      </c>
      <c r="E81" s="2">
        <v>0</v>
      </c>
      <c r="F81" s="2">
        <v>0</v>
      </c>
      <c r="G81" s="3">
        <f t="shared" si="0"/>
        <v>9.6</v>
      </c>
      <c r="H81" s="3">
        <f t="shared" si="1"/>
        <v>0.62000000000000099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2598.29</v>
      </c>
      <c r="D82" s="2">
        <f>'PR-RAS'!E86</f>
        <v>3013.41</v>
      </c>
      <c r="E82" s="2">
        <v>0</v>
      </c>
      <c r="F82" s="2">
        <v>0</v>
      </c>
      <c r="G82" s="3">
        <f t="shared" si="0"/>
        <v>698.63391000000001</v>
      </c>
      <c r="H82" s="3">
        <f t="shared" si="1"/>
        <v>0.6999999999998181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6800408.9299999997</v>
      </c>
      <c r="D102" s="2">
        <f>'PR-RAS'!E106</f>
        <v>6714234.7699999996</v>
      </c>
      <c r="E102" s="2">
        <v>0</v>
      </c>
      <c r="F102" s="2">
        <v>0</v>
      </c>
      <c r="G102" s="3">
        <f t="shared" si="0"/>
        <v>2043116.7254699999</v>
      </c>
      <c r="H102" s="3">
        <f t="shared" si="1"/>
        <v>0.30000000074505806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6800408.9299999997</v>
      </c>
      <c r="D108" s="2">
        <f>'PR-RAS'!E112</f>
        <v>6714234.7699999996</v>
      </c>
      <c r="E108" s="2">
        <v>0</v>
      </c>
      <c r="F108" s="2">
        <v>0</v>
      </c>
      <c r="G108" s="3">
        <f t="shared" si="0"/>
        <v>2164489.9962899997</v>
      </c>
      <c r="H108" s="3">
        <f t="shared" si="1"/>
        <v>0.30000000074505806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6800408.9299999997</v>
      </c>
      <c r="D113" s="2">
        <f>'PR-RAS'!E117</f>
        <v>6714234.7699999996</v>
      </c>
      <c r="E113" s="2">
        <v>0</v>
      </c>
      <c r="F113" s="2">
        <v>0</v>
      </c>
      <c r="G113" s="3">
        <f t="shared" si="0"/>
        <v>2265634.38864</v>
      </c>
      <c r="H113" s="3">
        <f t="shared" si="1"/>
        <v>0.30000000074505806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1093018.27</v>
      </c>
      <c r="D121" s="2">
        <f>'PR-RAS'!E125</f>
        <v>1020307.09</v>
      </c>
      <c r="E121" s="2">
        <v>0</v>
      </c>
      <c r="F121" s="2">
        <v>0</v>
      </c>
      <c r="G121" s="3">
        <f t="shared" si="0"/>
        <v>376035.89400000003</v>
      </c>
      <c r="H121" s="3">
        <f t="shared" si="1"/>
        <v>0.35999999998603016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731007.83</v>
      </c>
      <c r="D122" s="2">
        <f>'PR-RAS'!E126</f>
        <v>859255.6</v>
      </c>
      <c r="E122" s="2">
        <v>0</v>
      </c>
      <c r="F122" s="2">
        <v>0</v>
      </c>
      <c r="G122" s="3">
        <f t="shared" si="0"/>
        <v>296391.80262999999</v>
      </c>
      <c r="H122" s="3">
        <f t="shared" si="1"/>
        <v>0.57000000006519258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731007.83</v>
      </c>
      <c r="D124" s="2">
        <f>'PR-RAS'!E128</f>
        <v>859255.6</v>
      </c>
      <c r="E124" s="2">
        <v>0</v>
      </c>
      <c r="F124" s="2">
        <v>0</v>
      </c>
      <c r="G124" s="3">
        <f t="shared" si="0"/>
        <v>301290.84068999998</v>
      </c>
      <c r="H124" s="3">
        <f t="shared" si="1"/>
        <v>0.57000000006519258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362010.44</v>
      </c>
      <c r="D125" s="2">
        <f>'PR-RAS'!E129</f>
        <v>161051.49</v>
      </c>
      <c r="E125" s="2">
        <v>0</v>
      </c>
      <c r="F125" s="2">
        <v>0</v>
      </c>
      <c r="G125" s="3">
        <f t="shared" si="0"/>
        <v>84830.064079999996</v>
      </c>
      <c r="H125" s="3">
        <f t="shared" si="1"/>
        <v>0.92999999999301508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37687.58</v>
      </c>
      <c r="D126" s="2">
        <f>'PR-RAS'!E130</f>
        <v>30435.55</v>
      </c>
      <c r="E126" s="2">
        <v>0</v>
      </c>
      <c r="F126" s="2">
        <v>0</v>
      </c>
      <c r="G126" s="3">
        <f t="shared" si="0"/>
        <v>12319.834999999999</v>
      </c>
      <c r="H126" s="3">
        <f t="shared" si="1"/>
        <v>0.86999999999898137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324322.86</v>
      </c>
      <c r="D127" s="2">
        <f>'PR-RAS'!E131</f>
        <v>130615.94</v>
      </c>
      <c r="E127" s="2">
        <v>0</v>
      </c>
      <c r="F127" s="2">
        <v>0</v>
      </c>
      <c r="G127" s="3">
        <f t="shared" si="0"/>
        <v>73779.897240000006</v>
      </c>
      <c r="H127" s="3">
        <f t="shared" si="1"/>
        <v>0.20000000001164153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70670520.310000002</v>
      </c>
      <c r="D130" s="2">
        <f>'PR-RAS'!E134</f>
        <v>80225255.820000008</v>
      </c>
      <c r="E130" s="2">
        <v>0</v>
      </c>
      <c r="F130" s="2">
        <v>0</v>
      </c>
      <c r="G130" s="3">
        <f t="shared" si="0"/>
        <v>29814613.121550005</v>
      </c>
      <c r="H130" s="3">
        <f t="shared" si="1"/>
        <v>0.48999999463558197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3693830.42</v>
      </c>
      <c r="D131" s="2">
        <f>'PR-RAS'!E135</f>
        <v>3132005.4</v>
      </c>
      <c r="E131" s="2">
        <v>0</v>
      </c>
      <c r="F131" s="2">
        <v>0</v>
      </c>
      <c r="G131" s="3">
        <f t="shared" si="0"/>
        <v>1294519.3585999999</v>
      </c>
      <c r="H131" s="3">
        <f t="shared" si="1"/>
        <v>0.81999999983236194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1120687.68</v>
      </c>
      <c r="D132" s="2">
        <f>'PR-RAS'!E136</f>
        <v>475778</v>
      </c>
      <c r="E132" s="2">
        <v>0</v>
      </c>
      <c r="F132" s="2">
        <v>0</v>
      </c>
      <c r="G132" s="3">
        <f t="shared" si="0"/>
        <v>271463.92207999999</v>
      </c>
      <c r="H132" s="3">
        <f t="shared" si="1"/>
        <v>0.32000000006519258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2521134.62</v>
      </c>
      <c r="D133" s="2">
        <f>'PR-RAS'!E137</f>
        <v>2640735.4</v>
      </c>
      <c r="E133" s="2">
        <v>0</v>
      </c>
      <c r="F133" s="2">
        <v>0</v>
      </c>
      <c r="G133" s="3">
        <f t="shared" si="0"/>
        <v>1029943.91544</v>
      </c>
      <c r="H133" s="3">
        <f t="shared" si="1"/>
        <v>0.77999999979510903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52008.12</v>
      </c>
      <c r="D134" s="2">
        <f>'PR-RAS'!E138</f>
        <v>15492</v>
      </c>
      <c r="E134" s="2">
        <v>0</v>
      </c>
      <c r="F134" s="2">
        <v>0</v>
      </c>
      <c r="G134" s="3">
        <f t="shared" si="0"/>
        <v>11037.95196</v>
      </c>
      <c r="H134" s="3">
        <f t="shared" si="1"/>
        <v>0.12000000000261934</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66976689.890000001</v>
      </c>
      <c r="D135" s="2">
        <f>'PR-RAS'!E139</f>
        <v>77093250.420000002</v>
      </c>
      <c r="E135" s="2">
        <v>0</v>
      </c>
      <c r="F135" s="2">
        <v>0</v>
      </c>
      <c r="G135" s="3">
        <f t="shared" si="0"/>
        <v>29635867.557820003</v>
      </c>
      <c r="H135" s="3">
        <f t="shared" si="1"/>
        <v>0.5300000011920929</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109296.09</v>
      </c>
      <c r="D136" s="2">
        <f>'PR-RAS'!E140</f>
        <v>228522.04</v>
      </c>
      <c r="E136" s="2">
        <v>0</v>
      </c>
      <c r="F136" s="2">
        <v>0</v>
      </c>
      <c r="G136" s="3">
        <f t="shared" si="0"/>
        <v>76455.922950000007</v>
      </c>
      <c r="H136" s="3">
        <f t="shared" si="1"/>
        <v>0.13000000000465661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109296.09</v>
      </c>
      <c r="D147" s="2">
        <f>'PR-RAS'!E151</f>
        <v>228522.04</v>
      </c>
      <c r="E147" s="2">
        <v>0</v>
      </c>
      <c r="F147" s="2">
        <v>0</v>
      </c>
      <c r="G147" s="3">
        <f t="shared" si="0"/>
        <v>82685.664820000005</v>
      </c>
      <c r="H147" s="3">
        <f t="shared" si="1"/>
        <v>0.13000000000465661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78789888.280000001</v>
      </c>
      <c r="D148" s="2">
        <f>'PR-RAS'!E152</f>
        <v>88573840.070000008</v>
      </c>
      <c r="E148" s="2">
        <v>0</v>
      </c>
      <c r="F148" s="2">
        <v>0</v>
      </c>
      <c r="G148" s="3">
        <f t="shared" si="0"/>
        <v>37622822.557740003</v>
      </c>
      <c r="H148" s="3">
        <f t="shared" si="1"/>
        <v>0.35000000894069672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47487996.740000002</v>
      </c>
      <c r="D149" s="2">
        <f>'PR-RAS'!E153</f>
        <v>52289573.180000007</v>
      </c>
      <c r="E149" s="2">
        <v>0</v>
      </c>
      <c r="F149" s="2">
        <v>0</v>
      </c>
      <c r="G149" s="3">
        <f t="shared" si="0"/>
        <v>22505937.178800002</v>
      </c>
      <c r="H149" s="3">
        <f t="shared" si="1"/>
        <v>0.44000000506639481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40422494.18</v>
      </c>
      <c r="D150" s="2">
        <f>'PR-RAS'!E154</f>
        <v>44374755.700000003</v>
      </c>
      <c r="E150" s="2">
        <v>0</v>
      </c>
      <c r="F150" s="2">
        <v>0</v>
      </c>
      <c r="G150" s="3">
        <f t="shared" si="0"/>
        <v>19246628.831420001</v>
      </c>
      <c r="H150" s="3">
        <f t="shared" si="1"/>
        <v>0.47999999672174454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35106413.530000001</v>
      </c>
      <c r="D151" s="2">
        <f>'PR-RAS'!E155</f>
        <v>38492053.609999999</v>
      </c>
      <c r="E151" s="2">
        <v>0</v>
      </c>
      <c r="F151" s="2">
        <v>0</v>
      </c>
      <c r="G151" s="3">
        <f t="shared" si="0"/>
        <v>16813578.112500001</v>
      </c>
      <c r="H151" s="3">
        <f t="shared" si="1"/>
        <v>0.85999999940395355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5313462.24</v>
      </c>
      <c r="D153" s="2">
        <f>'PR-RAS'!E157</f>
        <v>5882702.0899999999</v>
      </c>
      <c r="E153" s="2">
        <v>0</v>
      </c>
      <c r="F153" s="2">
        <v>0</v>
      </c>
      <c r="G153" s="3">
        <f t="shared" si="0"/>
        <v>2595987.6958400002</v>
      </c>
      <c r="H153" s="3">
        <f t="shared" si="1"/>
        <v>0.33000000007450581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2618.41</v>
      </c>
      <c r="D154" s="2">
        <f>'PR-RAS'!E158</f>
        <v>0</v>
      </c>
      <c r="E154" s="2">
        <v>0</v>
      </c>
      <c r="F154" s="2">
        <v>0</v>
      </c>
      <c r="G154" s="3">
        <f t="shared" si="0"/>
        <v>400.61672999999996</v>
      </c>
      <c r="H154" s="3">
        <f t="shared" si="1"/>
        <v>0.40999999999985448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1197895.06</v>
      </c>
      <c r="D155" s="2">
        <f>'PR-RAS'!E159</f>
        <v>1333948.81</v>
      </c>
      <c r="E155" s="2">
        <v>0</v>
      </c>
      <c r="F155" s="2">
        <v>0</v>
      </c>
      <c r="G155" s="3">
        <f t="shared" si="0"/>
        <v>595332.07272000005</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5867607.5</v>
      </c>
      <c r="D156" s="2">
        <f>'PR-RAS'!E160</f>
        <v>6580868.6699999999</v>
      </c>
      <c r="E156" s="2">
        <v>0</v>
      </c>
      <c r="F156" s="2">
        <v>0</v>
      </c>
      <c r="G156" s="3">
        <f t="shared" si="0"/>
        <v>2949548.4501999998</v>
      </c>
      <c r="H156" s="3">
        <f t="shared" si="1"/>
        <v>0.83000000007450581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5863182.5899999999</v>
      </c>
      <c r="D158" s="2">
        <f>'PR-RAS'!E162</f>
        <v>6579996.3600000003</v>
      </c>
      <c r="E158" s="2">
        <v>0</v>
      </c>
      <c r="F158" s="2">
        <v>0</v>
      </c>
      <c r="G158" s="3">
        <f t="shared" si="0"/>
        <v>2986638.5236700005</v>
      </c>
      <c r="H158" s="3">
        <f t="shared" si="1"/>
        <v>0.77000000048428774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4424.91</v>
      </c>
      <c r="D159" s="2">
        <f>'PR-RAS'!E163</f>
        <v>872.31</v>
      </c>
      <c r="E159" s="2">
        <v>0</v>
      </c>
      <c r="F159" s="2">
        <v>0</v>
      </c>
      <c r="G159" s="3">
        <f t="shared" si="0"/>
        <v>974.78573999999992</v>
      </c>
      <c r="H159" s="3">
        <f t="shared" si="1"/>
        <v>0.40000000000009095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30951515.260000002</v>
      </c>
      <c r="D160" s="2">
        <f>'PR-RAS'!E164</f>
        <v>36169257.030000001</v>
      </c>
      <c r="E160" s="2">
        <v>0</v>
      </c>
      <c r="F160" s="2">
        <v>0</v>
      </c>
      <c r="G160" s="3">
        <f t="shared" si="0"/>
        <v>16423114.661880001</v>
      </c>
      <c r="H160" s="3">
        <f t="shared" si="1"/>
        <v>0.29000000283122063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1007440.59</v>
      </c>
      <c r="D161" s="2">
        <f>'PR-RAS'!E165</f>
        <v>1124832.74</v>
      </c>
      <c r="E161" s="2">
        <v>0</v>
      </c>
      <c r="F161" s="2">
        <v>0</v>
      </c>
      <c r="G161" s="3">
        <f t="shared" si="0"/>
        <v>521136.97119999997</v>
      </c>
      <c r="H161" s="3">
        <f t="shared" si="1"/>
        <v>0.67000000004190952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44769.48</v>
      </c>
      <c r="D162" s="2">
        <f>'PR-RAS'!E166</f>
        <v>41590.44</v>
      </c>
      <c r="E162" s="2">
        <v>0</v>
      </c>
      <c r="F162" s="2">
        <v>0</v>
      </c>
      <c r="G162" s="3">
        <f t="shared" si="0"/>
        <v>20600.007960000003</v>
      </c>
      <c r="H162" s="3">
        <f t="shared" si="1"/>
        <v>0.92000000000552973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891717.53</v>
      </c>
      <c r="D163" s="2">
        <f>'PR-RAS'!E167</f>
        <v>947204.56</v>
      </c>
      <c r="E163" s="2">
        <v>0</v>
      </c>
      <c r="F163" s="2">
        <v>0</v>
      </c>
      <c r="G163" s="3">
        <f t="shared" si="0"/>
        <v>451352.51730000007</v>
      </c>
      <c r="H163" s="3">
        <f t="shared" si="1"/>
        <v>0.90999999991618097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68518.58</v>
      </c>
      <c r="D164" s="2">
        <f>'PR-RAS'!E168</f>
        <v>135497.74</v>
      </c>
      <c r="E164" s="2">
        <v>0</v>
      </c>
      <c r="F164" s="2">
        <v>0</v>
      </c>
      <c r="G164" s="3">
        <f t="shared" si="0"/>
        <v>55340.79178</v>
      </c>
      <c r="H164" s="3">
        <f t="shared" si="1"/>
        <v>0.680000000007567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2435</v>
      </c>
      <c r="D165" s="2">
        <f>'PR-RAS'!E169</f>
        <v>540</v>
      </c>
      <c r="E165" s="2">
        <v>0</v>
      </c>
      <c r="F165" s="2">
        <v>0</v>
      </c>
      <c r="G165" s="3">
        <f t="shared" si="0"/>
        <v>576.46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25264247.520000003</v>
      </c>
      <c r="D166" s="2">
        <f>'PR-RAS'!E170</f>
        <v>2005004.5599999998</v>
      </c>
      <c r="E166" s="2">
        <v>0</v>
      </c>
      <c r="F166" s="2">
        <v>0</v>
      </c>
      <c r="G166" s="3">
        <f t="shared" si="0"/>
        <v>4830252.3456000006</v>
      </c>
      <c r="H166" s="3">
        <f t="shared" si="1"/>
        <v>0.91999999689869583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311037.74</v>
      </c>
      <c r="D167" s="2">
        <f>'PR-RAS'!E171</f>
        <v>284622.53999999998</v>
      </c>
      <c r="E167" s="2">
        <v>0</v>
      </c>
      <c r="F167" s="2">
        <v>0</v>
      </c>
      <c r="G167" s="3">
        <f t="shared" si="0"/>
        <v>146126.94811999999</v>
      </c>
      <c r="H167" s="3">
        <f t="shared" si="1"/>
        <v>0.72000000003026798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23786653.82</v>
      </c>
      <c r="D168" s="2">
        <f>'PR-RAS'!E172</f>
        <v>465080.71</v>
      </c>
      <c r="E168" s="2">
        <v>0</v>
      </c>
      <c r="F168" s="2">
        <v>0</v>
      </c>
      <c r="G168" s="3">
        <f t="shared" si="0"/>
        <v>4127708.1450800006</v>
      </c>
      <c r="H168" s="3">
        <f t="shared" si="1"/>
        <v>0.46999999968102202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811332.44</v>
      </c>
      <c r="D169" s="2">
        <f>'PR-RAS'!E173</f>
        <v>912275.49</v>
      </c>
      <c r="E169" s="2">
        <v>0</v>
      </c>
      <c r="F169" s="2">
        <v>0</v>
      </c>
      <c r="G169" s="3">
        <f t="shared" si="0"/>
        <v>442828.41456</v>
      </c>
      <c r="H169" s="3">
        <f t="shared" si="1"/>
        <v>0.92999999993480742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254438.62</v>
      </c>
      <c r="D170" s="2">
        <f>'PR-RAS'!E174</f>
        <v>204586.37</v>
      </c>
      <c r="E170" s="2">
        <v>0</v>
      </c>
      <c r="F170" s="2">
        <v>0</v>
      </c>
      <c r="G170" s="3">
        <f t="shared" si="0"/>
        <v>112150.31984000001</v>
      </c>
      <c r="H170" s="3">
        <f t="shared" si="1"/>
        <v>0.75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58612.94</v>
      </c>
      <c r="D171" s="2">
        <f>'PR-RAS'!E175</f>
        <v>101420.48</v>
      </c>
      <c r="E171" s="2">
        <v>0</v>
      </c>
      <c r="F171" s="2">
        <v>0</v>
      </c>
      <c r="G171" s="3">
        <f t="shared" si="0"/>
        <v>44447.163</v>
      </c>
      <c r="H171" s="3">
        <f t="shared" si="1"/>
        <v>0.53999999999359716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42171.96</v>
      </c>
      <c r="D173" s="2">
        <f>'PR-RAS'!E177</f>
        <v>37018.97</v>
      </c>
      <c r="E173" s="2">
        <v>0</v>
      </c>
      <c r="F173" s="2">
        <v>0</v>
      </c>
      <c r="G173" s="3">
        <f t="shared" si="0"/>
        <v>19988.102799999997</v>
      </c>
      <c r="H173" s="3">
        <f t="shared" si="1"/>
        <v>6.9999999999708962E-2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4200346.47</v>
      </c>
      <c r="D174" s="2">
        <f>'PR-RAS'!E178</f>
        <v>3947403.4699999993</v>
      </c>
      <c r="E174" s="2">
        <v>0</v>
      </c>
      <c r="F174" s="2">
        <v>0</v>
      </c>
      <c r="G174" s="3">
        <f t="shared" si="0"/>
        <v>2092461.5399299995</v>
      </c>
      <c r="H174" s="3">
        <f t="shared" si="1"/>
        <v>0.93999999901279807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51411.34</v>
      </c>
      <c r="D175" s="2">
        <f>'PR-RAS'!E179</f>
        <v>50834.31</v>
      </c>
      <c r="E175" s="2">
        <v>0</v>
      </c>
      <c r="F175" s="2">
        <v>0</v>
      </c>
      <c r="G175" s="3">
        <f t="shared" si="0"/>
        <v>26635.913039999996</v>
      </c>
      <c r="H175" s="3">
        <f t="shared" si="1"/>
        <v>0.64999999999417923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1269287.9099999999</v>
      </c>
      <c r="D176" s="2">
        <f>'PR-RAS'!E180</f>
        <v>857435.86</v>
      </c>
      <c r="E176" s="2">
        <v>0</v>
      </c>
      <c r="F176" s="2">
        <v>0</v>
      </c>
      <c r="G176" s="3">
        <f t="shared" si="0"/>
        <v>522227.93524999992</v>
      </c>
      <c r="H176" s="3">
        <f t="shared" si="1"/>
        <v>0.23000000009778887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26518.98</v>
      </c>
      <c r="D177" s="2">
        <f>'PR-RAS'!E181</f>
        <v>20246.43</v>
      </c>
      <c r="E177" s="2">
        <v>0</v>
      </c>
      <c r="F177" s="2">
        <v>0</v>
      </c>
      <c r="G177" s="3">
        <f t="shared" si="0"/>
        <v>11794.083839999999</v>
      </c>
      <c r="H177" s="3">
        <f t="shared" si="1"/>
        <v>0.4500000000007276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493106.55</v>
      </c>
      <c r="D178" s="2">
        <f>'PR-RAS'!E182</f>
        <v>580607.81999999995</v>
      </c>
      <c r="E178" s="2">
        <v>0</v>
      </c>
      <c r="F178" s="2">
        <v>0</v>
      </c>
      <c r="G178" s="3">
        <f t="shared" si="0"/>
        <v>292815.02762999997</v>
      </c>
      <c r="H178" s="3">
        <f t="shared" si="1"/>
        <v>0.63000000006286427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43042.6</v>
      </c>
      <c r="D179" s="2">
        <f>'PR-RAS'!E183</f>
        <v>46703.4</v>
      </c>
      <c r="E179" s="2">
        <v>0</v>
      </c>
      <c r="F179" s="2">
        <v>0</v>
      </c>
      <c r="G179" s="3">
        <f t="shared" si="0"/>
        <v>24287.993199999997</v>
      </c>
      <c r="H179" s="3">
        <f t="shared" si="1"/>
        <v>0.80000000000291038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1369648.08</v>
      </c>
      <c r="D180" s="2">
        <f>'PR-RAS'!E184</f>
        <v>1309473.7</v>
      </c>
      <c r="E180" s="2">
        <v>0</v>
      </c>
      <c r="F180" s="2">
        <v>0</v>
      </c>
      <c r="G180" s="3">
        <f t="shared" si="0"/>
        <v>713958.59091999999</v>
      </c>
      <c r="H180" s="3">
        <f t="shared" si="1"/>
        <v>0.38000000012107193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648009.07999999996</v>
      </c>
      <c r="D181" s="2">
        <f>'PR-RAS'!E185</f>
        <v>701149.42</v>
      </c>
      <c r="E181" s="2">
        <v>0</v>
      </c>
      <c r="F181" s="2">
        <v>0</v>
      </c>
      <c r="G181" s="3">
        <f t="shared" si="0"/>
        <v>369055.42559999996</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226649.84</v>
      </c>
      <c r="D182" s="2">
        <f>'PR-RAS'!E186</f>
        <v>284194.84000000003</v>
      </c>
      <c r="E182" s="2">
        <v>0</v>
      </c>
      <c r="F182" s="2">
        <v>0</v>
      </c>
      <c r="G182" s="3">
        <f t="shared" si="0"/>
        <v>143902.15312</v>
      </c>
      <c r="H182" s="3">
        <f t="shared" si="1"/>
        <v>0.31999999997788109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72672.09</v>
      </c>
      <c r="D183" s="2">
        <f>'PR-RAS'!E187</f>
        <v>96757.69</v>
      </c>
      <c r="E183" s="2">
        <v>0</v>
      </c>
      <c r="F183" s="2">
        <v>0</v>
      </c>
      <c r="G183" s="3">
        <f t="shared" si="0"/>
        <v>48446.119539999992</v>
      </c>
      <c r="H183" s="3">
        <f t="shared" si="1"/>
        <v>0.39999999999417923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28500367.73</v>
      </c>
      <c r="E185" s="2">
        <v>0</v>
      </c>
      <c r="F185" s="2">
        <v>0</v>
      </c>
      <c r="G185" s="3">
        <f t="shared" ref="G185:G189" si="6">(B185/1000)*(C185*1+D185*2)</f>
        <v>10488135.32464</v>
      </c>
      <c r="H185" s="3">
        <f t="shared" ref="H185:H189" si="7">ABS(C185-ROUND(C185,0))+ABS(D185-ROUND(D185,0))</f>
        <v>0.26999999955296516</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28473657.280000001</v>
      </c>
      <c r="E186" s="2">
        <v>0</v>
      </c>
      <c r="F186" s="2">
        <v>0</v>
      </c>
      <c r="G186" s="3">
        <f t="shared" si="6"/>
        <v>10535253.193600001</v>
      </c>
      <c r="H186" s="3">
        <f t="shared" si="7"/>
        <v>0.2800000011920929</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26710.45</v>
      </c>
      <c r="E187" s="2">
        <v>0</v>
      </c>
      <c r="F187" s="2">
        <v>0</v>
      </c>
      <c r="G187" s="3">
        <f t="shared" si="6"/>
        <v>9936.2874000000011</v>
      </c>
      <c r="H187" s="3">
        <f t="shared" si="7"/>
        <v>0.4500000000007276</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479480.68</v>
      </c>
      <c r="D190" s="2">
        <f>'PR-RAS'!E194</f>
        <v>591648.53</v>
      </c>
      <c r="E190" s="2">
        <v>0</v>
      </c>
      <c r="F190" s="2">
        <v>0</v>
      </c>
      <c r="G190" s="3">
        <f t="shared" si="0"/>
        <v>314264.99286</v>
      </c>
      <c r="H190" s="3">
        <f t="shared" si="1"/>
        <v>0.78999999997904524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6767.02</v>
      </c>
      <c r="D191" s="2">
        <f>'PR-RAS'!E195</f>
        <v>8458.1200000000008</v>
      </c>
      <c r="E191" s="2">
        <v>0</v>
      </c>
      <c r="F191" s="2">
        <v>0</v>
      </c>
      <c r="G191" s="3">
        <f t="shared" si="0"/>
        <v>4499.8194000000003</v>
      </c>
      <c r="H191" s="3">
        <f t="shared" si="1"/>
        <v>0.14000000000123691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240595.36</v>
      </c>
      <c r="D192" s="2">
        <f>'PR-RAS'!E196</f>
        <v>492590.42</v>
      </c>
      <c r="E192" s="2">
        <v>0</v>
      </c>
      <c r="F192" s="2">
        <v>0</v>
      </c>
      <c r="G192" s="3">
        <f t="shared" si="0"/>
        <v>234123.2542</v>
      </c>
      <c r="H192" s="3">
        <f t="shared" si="1"/>
        <v>0.77999999996973202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3005.98</v>
      </c>
      <c r="D193" s="2">
        <f>'PR-RAS'!E197</f>
        <v>3921.77</v>
      </c>
      <c r="E193" s="2">
        <v>0</v>
      </c>
      <c r="F193" s="2">
        <v>0</v>
      </c>
      <c r="G193" s="3">
        <f t="shared" si="0"/>
        <v>2083.1078400000001</v>
      </c>
      <c r="H193" s="3">
        <f t="shared" si="1"/>
        <v>0.25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8415.7800000000007</v>
      </c>
      <c r="D194" s="2">
        <f>'PR-RAS'!E198</f>
        <v>9972.2000000000007</v>
      </c>
      <c r="E194" s="2">
        <v>0</v>
      </c>
      <c r="F194" s="2">
        <v>0</v>
      </c>
      <c r="G194" s="3">
        <f t="shared" si="0"/>
        <v>5473.5147400000005</v>
      </c>
      <c r="H194" s="3">
        <f t="shared" si="1"/>
        <v>0.42000000000007276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19541.71</v>
      </c>
      <c r="D195" s="2">
        <f>'PR-RAS'!E199</f>
        <v>8622.81</v>
      </c>
      <c r="E195" s="2">
        <v>0</v>
      </c>
      <c r="F195" s="2">
        <v>0</v>
      </c>
      <c r="G195" s="3">
        <f t="shared" si="0"/>
        <v>7136.7420200000006</v>
      </c>
      <c r="H195" s="3">
        <f t="shared" si="1"/>
        <v>0.48000000000138243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189994.64</v>
      </c>
      <c r="D196" s="2">
        <f>'PR-RAS'!E200</f>
        <v>57162.2</v>
      </c>
      <c r="E196" s="2">
        <v>0</v>
      </c>
      <c r="F196" s="2">
        <v>0</v>
      </c>
      <c r="G196" s="3">
        <f t="shared" si="0"/>
        <v>59342.212800000008</v>
      </c>
      <c r="H196" s="3">
        <f t="shared" si="1"/>
        <v>0.55999999998311978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11160.19</v>
      </c>
      <c r="D197" s="2">
        <f>'PR-RAS'!E201</f>
        <v>10921.01</v>
      </c>
      <c r="E197" s="2">
        <v>0</v>
      </c>
      <c r="F197" s="2">
        <v>0</v>
      </c>
      <c r="G197" s="3">
        <f t="shared" si="0"/>
        <v>6468.4331600000005</v>
      </c>
      <c r="H197" s="3">
        <f t="shared" si="1"/>
        <v>0.2000000000007276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322221.87</v>
      </c>
      <c r="D198" s="2">
        <f>'PR-RAS'!E202</f>
        <v>88785.69</v>
      </c>
      <c r="E198" s="2">
        <v>0</v>
      </c>
      <c r="F198" s="2">
        <v>0</v>
      </c>
      <c r="G198" s="3">
        <f t="shared" si="0"/>
        <v>98459.270250000001</v>
      </c>
      <c r="H198" s="3">
        <f t="shared" si="1"/>
        <v>0.44000000000232831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12091.52</v>
      </c>
      <c r="D204" s="2">
        <f>'PR-RAS'!E208</f>
        <v>2490.2199999999998</v>
      </c>
      <c r="E204" s="2">
        <v>0</v>
      </c>
      <c r="F204" s="2">
        <v>0</v>
      </c>
      <c r="G204" s="3">
        <f t="shared" si="0"/>
        <v>3465.60788</v>
      </c>
      <c r="H204" s="3">
        <f t="shared" si="1"/>
        <v>0.69999999999936335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12091.52</v>
      </c>
      <c r="D207" s="2">
        <f>'PR-RAS'!E211</f>
        <v>2490.2199999999998</v>
      </c>
      <c r="E207" s="2">
        <v>0</v>
      </c>
      <c r="F207" s="2">
        <v>0</v>
      </c>
      <c r="G207" s="3">
        <f t="shared" si="0"/>
        <v>3516.8237599999998</v>
      </c>
      <c r="H207" s="3">
        <f t="shared" si="1"/>
        <v>0.69999999999936335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310130.34999999998</v>
      </c>
      <c r="D212" s="2">
        <f>'PR-RAS'!E216</f>
        <v>86295.47</v>
      </c>
      <c r="E212" s="2">
        <v>0</v>
      </c>
      <c r="F212" s="2">
        <v>0</v>
      </c>
      <c r="G212" s="3">
        <f t="shared" si="0"/>
        <v>101854.19218999999</v>
      </c>
      <c r="H212" s="3">
        <f t="shared" si="1"/>
        <v>0.81999999997788109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33833.93</v>
      </c>
      <c r="D213" s="2">
        <f>'PR-RAS'!E217</f>
        <v>33555.86</v>
      </c>
      <c r="E213" s="2">
        <v>0</v>
      </c>
      <c r="F213" s="2">
        <v>0</v>
      </c>
      <c r="G213" s="3">
        <f t="shared" si="0"/>
        <v>21400.477799999997</v>
      </c>
      <c r="H213" s="3">
        <f t="shared" si="1"/>
        <v>0.20999999999912689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276296.42</v>
      </c>
      <c r="D215" s="2">
        <f>'PR-RAS'!E219</f>
        <v>52739.61</v>
      </c>
      <c r="E215" s="2">
        <v>0</v>
      </c>
      <c r="F215" s="2">
        <v>0</v>
      </c>
      <c r="G215" s="3">
        <f t="shared" si="0"/>
        <v>81699.986959999995</v>
      </c>
      <c r="H215" s="3">
        <f t="shared" si="1"/>
        <v>0.80999999998311978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28154.41</v>
      </c>
      <c r="D258" s="2">
        <f>'PR-RAS'!E262</f>
        <v>26224.17</v>
      </c>
      <c r="E258" s="2">
        <v>0</v>
      </c>
      <c r="F258" s="2">
        <v>0</v>
      </c>
      <c r="G258" s="3">
        <f t="shared" si="0"/>
        <v>20714.906750000002</v>
      </c>
      <c r="H258" s="3">
        <f t="shared" si="1"/>
        <v>0.57999999999810825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28154.41</v>
      </c>
      <c r="D265" s="2">
        <f>'PR-RAS'!E269</f>
        <v>26224.17</v>
      </c>
      <c r="E265" s="2">
        <v>0</v>
      </c>
      <c r="F265" s="2">
        <v>0</v>
      </c>
      <c r="G265" s="3">
        <f t="shared" si="0"/>
        <v>21279.126</v>
      </c>
      <c r="H265" s="3">
        <f t="shared" si="1"/>
        <v>0.57999999999810825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28154.41</v>
      </c>
      <c r="D266" s="2">
        <f>'PR-RAS'!E270</f>
        <v>26224.17</v>
      </c>
      <c r="E266" s="2">
        <v>0</v>
      </c>
      <c r="F266" s="2">
        <v>0</v>
      </c>
      <c r="G266" s="3">
        <f t="shared" si="0"/>
        <v>21359.728750000002</v>
      </c>
      <c r="H266" s="3">
        <f t="shared" si="1"/>
        <v>0.57999999999810825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78789888.280000001</v>
      </c>
      <c r="D295" s="2">
        <f>'PR-RAS'!E299</f>
        <v>88573840.070000008</v>
      </c>
      <c r="E295" s="2">
        <v>0</v>
      </c>
      <c r="F295" s="2">
        <v>0</v>
      </c>
      <c r="G295" s="3">
        <f t="shared" si="12"/>
        <v>75245645.115480006</v>
      </c>
      <c r="H295" s="3">
        <f t="shared" si="13"/>
        <v>0.35000000894069672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2128838.1899999976</v>
      </c>
      <c r="D296" s="2">
        <f>'PR-RAS'!E300</f>
        <v>367663.48000000417</v>
      </c>
      <c r="E296" s="2">
        <v>0</v>
      </c>
      <c r="F296" s="2">
        <v>0</v>
      </c>
      <c r="G296" s="3">
        <f t="shared" si="12"/>
        <v>844928.71925000171</v>
      </c>
      <c r="H296" s="3">
        <f t="shared" si="13"/>
        <v>0.67000000178813934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17852526.030000001</v>
      </c>
      <c r="D299" s="2">
        <f>'PR-RAS'!E303</f>
        <v>20304033.609999999</v>
      </c>
      <c r="E299" s="2">
        <v>0</v>
      </c>
      <c r="F299" s="2">
        <v>0</v>
      </c>
      <c r="G299" s="3">
        <f t="shared" si="12"/>
        <v>17421256.7885</v>
      </c>
      <c r="H299" s="3">
        <f t="shared" si="13"/>
        <v>0.42000000178813934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3967165.08</v>
      </c>
      <c r="D300" s="2">
        <f>'PR-RAS'!E304</f>
        <v>5168623.93</v>
      </c>
      <c r="E300" s="2">
        <v>0</v>
      </c>
      <c r="F300" s="2">
        <v>0</v>
      </c>
      <c r="G300" s="3">
        <f t="shared" si="12"/>
        <v>4277019.46906</v>
      </c>
      <c r="H300" s="3">
        <f t="shared" si="13"/>
        <v>0.15000000037252903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349506.27</v>
      </c>
      <c r="D301" s="2">
        <f>'PR-RAS'!E305</f>
        <v>306891.84000000003</v>
      </c>
      <c r="E301" s="2">
        <v>0</v>
      </c>
      <c r="F301" s="2">
        <v>0</v>
      </c>
      <c r="G301" s="3">
        <f t="shared" si="12"/>
        <v>288986.98499999999</v>
      </c>
      <c r="H301" s="3">
        <f t="shared" si="13"/>
        <v>0.42999999999301508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2802228.97</v>
      </c>
      <c r="D302" s="2">
        <f>'PR-RAS'!E306</f>
        <v>2869287.14</v>
      </c>
      <c r="E302" s="2">
        <v>0</v>
      </c>
      <c r="F302" s="2">
        <v>0</v>
      </c>
      <c r="G302" s="3">
        <f t="shared" si="12"/>
        <v>2570781.77825</v>
      </c>
      <c r="H302" s="3">
        <f t="shared" si="13"/>
        <v>0.16999999992549419</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1370.29</v>
      </c>
      <c r="D303" s="2">
        <f>'PR-RAS'!E308</f>
        <v>20.05</v>
      </c>
      <c r="E303" s="2">
        <v>0</v>
      </c>
      <c r="F303" s="2">
        <v>0</v>
      </c>
      <c r="G303" s="3">
        <f t="shared" si="12"/>
        <v>425.93777999999998</v>
      </c>
      <c r="H303" s="3">
        <f t="shared" si="13"/>
        <v>0.33999999999996433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1370.29</v>
      </c>
      <c r="D316" s="2">
        <f>'PR-RAS'!E321</f>
        <v>20.05</v>
      </c>
      <c r="E316" s="2">
        <v>0</v>
      </c>
      <c r="F316" s="2">
        <v>0</v>
      </c>
      <c r="G316" s="3">
        <f t="shared" si="12"/>
        <v>444.27284999999995</v>
      </c>
      <c r="H316" s="3">
        <f t="shared" si="13"/>
        <v>0.33999999999996433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1370.29</v>
      </c>
      <c r="D317" s="2">
        <f>'PR-RAS'!E322</f>
        <v>20.05</v>
      </c>
      <c r="E317" s="2">
        <v>0</v>
      </c>
      <c r="F317" s="2">
        <v>0</v>
      </c>
      <c r="G317" s="3">
        <f t="shared" si="12"/>
        <v>445.68323999999996</v>
      </c>
      <c r="H317" s="3">
        <f t="shared" si="13"/>
        <v>0.33999999999996433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1370.29</v>
      </c>
      <c r="D318" s="2">
        <f>'PR-RAS'!E323</f>
        <v>20.05</v>
      </c>
      <c r="E318" s="2">
        <v>0</v>
      </c>
      <c r="F318" s="2">
        <v>0</v>
      </c>
      <c r="G318" s="3">
        <f t="shared" si="12"/>
        <v>447.09362999999996</v>
      </c>
      <c r="H318" s="3">
        <f t="shared" si="13"/>
        <v>0.33999999999996433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4517368.33</v>
      </c>
      <c r="D355" s="2">
        <f>'PR-RAS'!E360</f>
        <v>3686887.16</v>
      </c>
      <c r="E355" s="2">
        <v>0</v>
      </c>
      <c r="F355" s="2">
        <v>0</v>
      </c>
      <c r="G355" s="3">
        <f t="shared" si="12"/>
        <v>4209464.4980999995</v>
      </c>
      <c r="H355" s="3">
        <f t="shared" si="13"/>
        <v>0.49000000022351742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723.75</v>
      </c>
      <c r="D356" s="2">
        <f>'PR-RAS'!E361</f>
        <v>1937.5</v>
      </c>
      <c r="E356" s="2">
        <v>0</v>
      </c>
      <c r="F356" s="2">
        <v>0</v>
      </c>
      <c r="G356" s="3">
        <f t="shared" si="12"/>
        <v>1632.5562499999999</v>
      </c>
      <c r="H356" s="3">
        <f t="shared" si="13"/>
        <v>0.75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723.75</v>
      </c>
      <c r="D361" s="2">
        <f>'PR-RAS'!E366</f>
        <v>1937.5</v>
      </c>
      <c r="E361" s="2">
        <v>0</v>
      </c>
      <c r="F361" s="2">
        <v>0</v>
      </c>
      <c r="G361" s="3">
        <f t="shared" si="12"/>
        <v>1655.55</v>
      </c>
      <c r="H361" s="3">
        <f t="shared" si="13"/>
        <v>0.75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723.75</v>
      </c>
      <c r="D364" s="2">
        <f>'PR-RAS'!E369</f>
        <v>1937.5</v>
      </c>
      <c r="E364" s="2">
        <v>0</v>
      </c>
      <c r="F364" s="2">
        <v>0</v>
      </c>
      <c r="G364" s="3">
        <f t="shared" si="12"/>
        <v>1669.3462500000001</v>
      </c>
      <c r="H364" s="3">
        <f t="shared" si="13"/>
        <v>0.75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4022090.83</v>
      </c>
      <c r="D368" s="2">
        <f>'PR-RAS'!E373</f>
        <v>2411698.56</v>
      </c>
      <c r="E368" s="2">
        <v>0</v>
      </c>
      <c r="F368" s="2">
        <v>0</v>
      </c>
      <c r="G368" s="3">
        <f t="shared" si="12"/>
        <v>3246294.0776499999</v>
      </c>
      <c r="H368" s="3">
        <f t="shared" si="13"/>
        <v>0.60999999986961484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1160702.46</v>
      </c>
      <c r="D369" s="2">
        <f>'PR-RAS'!E374</f>
        <v>5862.13</v>
      </c>
      <c r="E369" s="2">
        <v>0</v>
      </c>
      <c r="F369" s="2">
        <v>0</v>
      </c>
      <c r="G369" s="3">
        <f t="shared" si="12"/>
        <v>431453.03295999998</v>
      </c>
      <c r="H369" s="3">
        <f t="shared" si="13"/>
        <v>0.58999999996285624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1160702.46</v>
      </c>
      <c r="D372" s="2">
        <f>'PR-RAS'!E377</f>
        <v>5862.13</v>
      </c>
      <c r="E372" s="2">
        <v>0</v>
      </c>
      <c r="F372" s="2">
        <v>0</v>
      </c>
      <c r="G372" s="3">
        <f t="shared" si="12"/>
        <v>434970.31312000001</v>
      </c>
      <c r="H372" s="3">
        <f t="shared" si="13"/>
        <v>0.58999999996285624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2860580.46</v>
      </c>
      <c r="D374" s="2">
        <f>'PR-RAS'!E379</f>
        <v>2405269.87</v>
      </c>
      <c r="E374" s="2">
        <v>0</v>
      </c>
      <c r="F374" s="2">
        <v>0</v>
      </c>
      <c r="G374" s="3">
        <f t="shared" si="12"/>
        <v>2861327.8346000002</v>
      </c>
      <c r="H374" s="3">
        <f t="shared" si="13"/>
        <v>0.58999999985098839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71118.25</v>
      </c>
      <c r="D375" s="2">
        <f>'PR-RAS'!E380</f>
        <v>129993.60000000001</v>
      </c>
      <c r="E375" s="2">
        <v>0</v>
      </c>
      <c r="F375" s="2">
        <v>0</v>
      </c>
      <c r="G375" s="3">
        <f t="shared" si="12"/>
        <v>123833.43830000001</v>
      </c>
      <c r="H375" s="3">
        <f t="shared" si="13"/>
        <v>0.64999999999417923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2601.1799999999998</v>
      </c>
      <c r="D376" s="2">
        <f>'PR-RAS'!E381</f>
        <v>764.3</v>
      </c>
      <c r="E376" s="2">
        <v>0</v>
      </c>
      <c r="F376" s="2">
        <v>0</v>
      </c>
      <c r="G376" s="3">
        <f t="shared" si="12"/>
        <v>1548.6675</v>
      </c>
      <c r="H376" s="3">
        <f t="shared" si="13"/>
        <v>0.47999999999979082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31655.200000000001</v>
      </c>
      <c r="D377" s="2">
        <f>'PR-RAS'!E382</f>
        <v>12753.74</v>
      </c>
      <c r="E377" s="2">
        <v>0</v>
      </c>
      <c r="F377" s="2">
        <v>0</v>
      </c>
      <c r="G377" s="3">
        <f t="shared" si="12"/>
        <v>21493.167679999999</v>
      </c>
      <c r="H377" s="3">
        <f t="shared" si="13"/>
        <v>0.46000000000094587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1988640.74</v>
      </c>
      <c r="D378" s="2">
        <f>'PR-RAS'!E383</f>
        <v>2116646.08</v>
      </c>
      <c r="E378" s="2">
        <v>0</v>
      </c>
      <c r="F378" s="2">
        <v>0</v>
      </c>
      <c r="G378" s="3">
        <f t="shared" si="12"/>
        <v>2345668.7033000002</v>
      </c>
      <c r="H378" s="3">
        <f t="shared" si="13"/>
        <v>0.34000000008381903</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1248.75</v>
      </c>
      <c r="D379" s="2">
        <f>'PR-RAS'!E384</f>
        <v>3025.59</v>
      </c>
      <c r="E379" s="2">
        <v>0</v>
      </c>
      <c r="F379" s="2">
        <v>0</v>
      </c>
      <c r="G379" s="3">
        <f t="shared" si="12"/>
        <v>2759.37354</v>
      </c>
      <c r="H379" s="3">
        <f t="shared" si="13"/>
        <v>0.65999999999985448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765316.34</v>
      </c>
      <c r="D381" s="2">
        <f>'PR-RAS'!E386</f>
        <v>142086.56</v>
      </c>
      <c r="E381" s="2">
        <v>0</v>
      </c>
      <c r="F381" s="2">
        <v>0</v>
      </c>
      <c r="G381" s="3">
        <f t="shared" si="12"/>
        <v>398805.99479999999</v>
      </c>
      <c r="H381" s="3">
        <f t="shared" si="13"/>
        <v>0.77999999996973202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807.91</v>
      </c>
      <c r="D388" s="2">
        <f>'PR-RAS'!E393</f>
        <v>566.55999999999995</v>
      </c>
      <c r="E388" s="2">
        <v>0</v>
      </c>
      <c r="F388" s="2">
        <v>0</v>
      </c>
      <c r="G388" s="3">
        <f t="shared" si="12"/>
        <v>751.17860999999994</v>
      </c>
      <c r="H388" s="3">
        <f t="shared" si="13"/>
        <v>0.5300000000000864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807.91</v>
      </c>
      <c r="D389" s="2">
        <f>'PR-RAS'!E394</f>
        <v>566.55999999999995</v>
      </c>
      <c r="E389" s="2">
        <v>0</v>
      </c>
      <c r="F389" s="2">
        <v>0</v>
      </c>
      <c r="G389" s="3">
        <f t="shared" si="12"/>
        <v>753.11963999999989</v>
      </c>
      <c r="H389" s="3">
        <f t="shared" si="13"/>
        <v>0.5300000000000864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494553.75</v>
      </c>
      <c r="D407" s="2">
        <f>'PR-RAS'!E412</f>
        <v>1273251.1000000001</v>
      </c>
      <c r="E407" s="2">
        <v>0</v>
      </c>
      <c r="F407" s="2">
        <v>0</v>
      </c>
      <c r="G407" s="3">
        <f t="shared" si="12"/>
        <v>1234668.7157000001</v>
      </c>
      <c r="H407" s="3">
        <f t="shared" si="13"/>
        <v>0.35000000009313226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406043.69</v>
      </c>
      <c r="D408" s="2">
        <f>'PR-RAS'!E413</f>
        <v>1273251.1000000001</v>
      </c>
      <c r="E408" s="2">
        <v>0</v>
      </c>
      <c r="F408" s="2">
        <v>0</v>
      </c>
      <c r="G408" s="3">
        <f t="shared" si="12"/>
        <v>1201686.17723</v>
      </c>
      <c r="H408" s="3">
        <f t="shared" si="13"/>
        <v>0.41000000009080395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22500</v>
      </c>
      <c r="D409" s="2">
        <f>'PR-RAS'!E414</f>
        <v>0</v>
      </c>
      <c r="E409" s="2">
        <v>0</v>
      </c>
      <c r="F409" s="2">
        <v>0</v>
      </c>
      <c r="G409" s="3">
        <f t="shared" si="12"/>
        <v>9180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66010.06</v>
      </c>
      <c r="D411" s="2">
        <f>'PR-RAS'!E416</f>
        <v>0</v>
      </c>
      <c r="E411" s="2">
        <v>0</v>
      </c>
      <c r="F411" s="2">
        <v>0</v>
      </c>
      <c r="G411" s="3">
        <f t="shared" si="12"/>
        <v>27064.124599999999</v>
      </c>
      <c r="H411" s="3">
        <f t="shared" si="13"/>
        <v>5.9999999997671694E-2</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4515998.04</v>
      </c>
      <c r="D413" s="2">
        <f>'PR-RAS'!E418</f>
        <v>3686867.1100000003</v>
      </c>
      <c r="E413" s="2">
        <v>0</v>
      </c>
      <c r="F413" s="2">
        <v>0</v>
      </c>
      <c r="G413" s="3">
        <f t="shared" si="12"/>
        <v>4898569.6911200006</v>
      </c>
      <c r="H413" s="3">
        <f t="shared" si="13"/>
        <v>0.15000000037252903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10115.5</v>
      </c>
      <c r="D416" s="2">
        <f>'PR-RAS'!E421</f>
        <v>10058.18</v>
      </c>
      <c r="E416" s="2">
        <v>0</v>
      </c>
      <c r="F416" s="2">
        <v>0</v>
      </c>
      <c r="G416" s="3">
        <f t="shared" si="12"/>
        <v>12546.2219</v>
      </c>
      <c r="H416" s="3">
        <f t="shared" si="13"/>
        <v>0.68000000000029104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80920096.760000005</v>
      </c>
      <c r="D417" s="2">
        <f>'PR-RAS'!E422</f>
        <v>88941523.600000009</v>
      </c>
      <c r="E417" s="2">
        <v>0</v>
      </c>
      <c r="F417" s="2">
        <v>0</v>
      </c>
      <c r="G417" s="3">
        <f t="shared" si="12"/>
        <v>107662107.88736001</v>
      </c>
      <c r="H417" s="3">
        <f t="shared" si="13"/>
        <v>0.63999998569488525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83307256.609999999</v>
      </c>
      <c r="D418" s="2">
        <f>'PR-RAS'!E423</f>
        <v>92260727.230000004</v>
      </c>
      <c r="E418" s="2">
        <v>0</v>
      </c>
      <c r="F418" s="2">
        <v>0</v>
      </c>
      <c r="G418" s="3">
        <f t="shared" si="12"/>
        <v>111684572.51618999</v>
      </c>
      <c r="H418" s="3">
        <f t="shared" si="13"/>
        <v>0.62000000476837158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2387159.849999994</v>
      </c>
      <c r="D420" s="2">
        <f>'PR-RAS'!E425</f>
        <v>3319203.6299999952</v>
      </c>
      <c r="E420" s="2">
        <v>0</v>
      </c>
      <c r="F420" s="2">
        <v>0</v>
      </c>
      <c r="G420" s="3">
        <f t="shared" si="12"/>
        <v>3781712.6190899932</v>
      </c>
      <c r="H420" s="3">
        <f t="shared" si="13"/>
        <v>0.52000001072883606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17852526.030000001</v>
      </c>
      <c r="D422" s="2">
        <f>'PR-RAS'!E427</f>
        <v>20304033.609999999</v>
      </c>
      <c r="E422" s="2">
        <v>0</v>
      </c>
      <c r="F422" s="2">
        <v>0</v>
      </c>
      <c r="G422" s="3">
        <f t="shared" si="12"/>
        <v>24611909.758249998</v>
      </c>
      <c r="H422" s="3">
        <f t="shared" si="13"/>
        <v>0.42000000178813934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3977280.58</v>
      </c>
      <c r="D423" s="2">
        <f>'PR-RAS'!E428</f>
        <v>5178682.1099999994</v>
      </c>
      <c r="E423" s="2">
        <v>0</v>
      </c>
      <c r="F423" s="2">
        <v>0</v>
      </c>
      <c r="G423" s="3">
        <f t="shared" si="12"/>
        <v>6049220.1055999994</v>
      </c>
      <c r="H423" s="3">
        <f t="shared" si="13"/>
        <v>0.52999999932944775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52008.12</v>
      </c>
      <c r="D529" s="2">
        <f>'PR-RAS'!E535</f>
        <v>13002.03</v>
      </c>
      <c r="E529" s="2">
        <v>0</v>
      </c>
      <c r="F529" s="2">
        <v>0</v>
      </c>
      <c r="G529" s="3">
        <f t="shared" ref="G529:G836" si="14">(B529/1000)*(C529*1+D529*2)</f>
        <v>41190.431040000003</v>
      </c>
      <c r="H529" s="3">
        <f t="shared" ref="H529:H836" si="15">ABS(C529-ROUND(C529,0))+ABS(D529-ROUND(D529,0))</f>
        <v>0.15000000000327418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52008.12</v>
      </c>
      <c r="D591" s="2">
        <f>'PR-RAS'!E597</f>
        <v>13002.03</v>
      </c>
      <c r="E591" s="2">
        <v>0</v>
      </c>
      <c r="F591" s="2">
        <v>0</v>
      </c>
      <c r="G591" s="3">
        <f t="shared" si="14"/>
        <v>46027.186200000004</v>
      </c>
      <c r="H591" s="3">
        <f t="shared" si="15"/>
        <v>0.15000000000327418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52008.12</v>
      </c>
      <c r="D603" s="2">
        <f>'PR-RAS'!E609</f>
        <v>13002.03</v>
      </c>
      <c r="E603" s="2">
        <v>0</v>
      </c>
      <c r="F603" s="2">
        <v>0</v>
      </c>
      <c r="G603" s="3">
        <f t="shared" si="14"/>
        <v>46963.33236</v>
      </c>
      <c r="H603" s="3">
        <f t="shared" si="15"/>
        <v>0.15000000000327418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52008.12</v>
      </c>
      <c r="D604" s="2">
        <f>'PR-RAS'!E610</f>
        <v>13002.03</v>
      </c>
      <c r="E604" s="2">
        <v>0</v>
      </c>
      <c r="F604" s="2">
        <v>0</v>
      </c>
      <c r="G604" s="3">
        <f t="shared" si="14"/>
        <v>47041.344540000006</v>
      </c>
      <c r="H604" s="3">
        <f t="shared" si="15"/>
        <v>0.15000000000327418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52008.12</v>
      </c>
      <c r="D634" s="2">
        <f>'PR-RAS'!E640</f>
        <v>13002.03</v>
      </c>
      <c r="E634" s="2">
        <v>0</v>
      </c>
      <c r="F634" s="2">
        <v>0</v>
      </c>
      <c r="G634" s="3">
        <f t="shared" si="14"/>
        <v>49381.709940000008</v>
      </c>
      <c r="H634" s="3">
        <f t="shared" si="15"/>
        <v>0.15000000000327418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80920096.760000005</v>
      </c>
      <c r="D637" s="2">
        <f>'PR-RAS'!E643</f>
        <v>88941523.600000009</v>
      </c>
      <c r="E637" s="2">
        <v>0</v>
      </c>
      <c r="F637" s="2">
        <v>0</v>
      </c>
      <c r="G637" s="3">
        <f t="shared" si="14"/>
        <v>164598799.55856001</v>
      </c>
      <c r="H637" s="3">
        <f t="shared" si="15"/>
        <v>0.63999998569488525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83359264.730000004</v>
      </c>
      <c r="D638" s="2">
        <f>'PR-RAS'!E644</f>
        <v>92273729.260000005</v>
      </c>
      <c r="E638" s="2">
        <v>0</v>
      </c>
      <c r="F638" s="2">
        <v>0</v>
      </c>
      <c r="G638" s="3">
        <f t="shared" si="14"/>
        <v>170656582.71024999</v>
      </c>
      <c r="H638" s="3">
        <f t="shared" si="15"/>
        <v>0.5300000011920929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2439167.9699999988</v>
      </c>
      <c r="D640" s="2">
        <f>'PR-RAS'!E646</f>
        <v>3332205.6599999964</v>
      </c>
      <c r="E640" s="2">
        <v>0</v>
      </c>
      <c r="F640" s="2">
        <v>0</v>
      </c>
      <c r="G640" s="3">
        <f t="shared" si="14"/>
        <v>5817187.1663099946</v>
      </c>
      <c r="H640" s="3">
        <f t="shared" si="15"/>
        <v>0.37000000476837158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17852526.030000001</v>
      </c>
      <c r="D642" s="2">
        <f>'PR-RAS'!E648</f>
        <v>20304033.609999999</v>
      </c>
      <c r="E642" s="2">
        <v>0</v>
      </c>
      <c r="F642" s="2">
        <v>0</v>
      </c>
      <c r="G642" s="3">
        <f t="shared" si="14"/>
        <v>37473240.273249999</v>
      </c>
      <c r="H642" s="3">
        <f t="shared" si="15"/>
        <v>0.42000000178813934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20291694</v>
      </c>
      <c r="D644" s="2">
        <f>'PR-RAS'!E650</f>
        <v>23636239.269999996</v>
      </c>
      <c r="E644" s="2">
        <v>0</v>
      </c>
      <c r="F644" s="2">
        <v>0</v>
      </c>
      <c r="G644" s="3">
        <f t="shared" si="14"/>
        <v>43443762.943219997</v>
      </c>
      <c r="H644" s="3">
        <f t="shared" si="15"/>
        <v>0.26999999582767487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1354259.91</v>
      </c>
      <c r="D646" s="2">
        <f>'PR-RAS'!E653</f>
        <v>1748602.03</v>
      </c>
      <c r="E646" s="2">
        <v>0</v>
      </c>
      <c r="F646" s="2">
        <v>0</v>
      </c>
      <c r="G646" s="3">
        <f t="shared" si="14"/>
        <v>3129194.2606500001</v>
      </c>
      <c r="H646" s="3">
        <f t="shared" si="15"/>
        <v>0.12000000011175871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83794972.260000005</v>
      </c>
      <c r="D647" s="2">
        <f>'PR-RAS'!E654</f>
        <v>90891547.629999995</v>
      </c>
      <c r="E647" s="2">
        <v>0</v>
      </c>
      <c r="F647" s="2">
        <v>0</v>
      </c>
      <c r="G647" s="3">
        <f t="shared" si="14"/>
        <v>171563431.61791998</v>
      </c>
      <c r="H647" s="3">
        <f t="shared" si="15"/>
        <v>0.63000001013278961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83400630.140000001</v>
      </c>
      <c r="D648" s="2">
        <f>'PR-RAS'!E655</f>
        <v>90261366.569999993</v>
      </c>
      <c r="E648" s="2">
        <v>0</v>
      </c>
      <c r="F648" s="2">
        <v>0</v>
      </c>
      <c r="G648" s="3">
        <f t="shared" si="14"/>
        <v>170758416.04215997</v>
      </c>
      <c r="H648" s="3">
        <f t="shared" si="15"/>
        <v>0.57000000774860382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1748602.0300000012</v>
      </c>
      <c r="D649" s="2">
        <f>'PR-RAS'!E656</f>
        <v>2378783.0900000036</v>
      </c>
      <c r="E649" s="2">
        <v>0</v>
      </c>
      <c r="F649" s="2">
        <v>0</v>
      </c>
      <c r="G649" s="3">
        <f t="shared" si="14"/>
        <v>4215997.0000800053</v>
      </c>
      <c r="H649" s="3">
        <f t="shared" si="15"/>
        <v>0.12000000476837158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1225</v>
      </c>
      <c r="D651" s="2">
        <f>'PR-RAS'!E658</f>
        <v>1235</v>
      </c>
      <c r="E651" s="2">
        <v>0</v>
      </c>
      <c r="F651" s="2">
        <v>0</v>
      </c>
      <c r="G651" s="3">
        <f t="shared" si="14"/>
        <v>2401.75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1205</v>
      </c>
      <c r="D653" s="2">
        <f>'PR-RAS'!E660</f>
        <v>1223</v>
      </c>
      <c r="E653" s="2">
        <v>0</v>
      </c>
      <c r="F653" s="2">
        <v>0</v>
      </c>
      <c r="G653" s="3">
        <f t="shared" si="14"/>
        <v>2380.4520000000002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773012.76</v>
      </c>
      <c r="D670" s="2">
        <f>'PR-RAS'!E677</f>
        <v>0</v>
      </c>
      <c r="E670" s="2">
        <v>0</v>
      </c>
      <c r="F670" s="2">
        <v>0</v>
      </c>
      <c r="G670" s="3">
        <f t="shared" si="14"/>
        <v>517145.53644000005</v>
      </c>
      <c r="H670" s="3">
        <f t="shared" si="15"/>
        <v>0.23999999999068677</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288608.2</v>
      </c>
      <c r="D674" s="2">
        <f>'PR-RAS'!E681</f>
        <v>0</v>
      </c>
      <c r="E674" s="2">
        <v>0</v>
      </c>
      <c r="F674" s="2">
        <v>0</v>
      </c>
      <c r="G674" s="3">
        <f t="shared" si="14"/>
        <v>194233.31860000003</v>
      </c>
      <c r="H674" s="3">
        <f t="shared" si="15"/>
        <v>0.20000000001164153</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2500</v>
      </c>
      <c r="D677" s="2">
        <f>'PR-RAS'!E684</f>
        <v>8500</v>
      </c>
      <c r="E677" s="2">
        <v>0</v>
      </c>
      <c r="F677" s="2">
        <v>0</v>
      </c>
      <c r="G677" s="3">
        <f t="shared" si="14"/>
        <v>13182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46452.98</v>
      </c>
      <c r="D679" s="2">
        <f>'PR-RAS'!E686</f>
        <v>46452.98</v>
      </c>
      <c r="E679" s="2">
        <v>0</v>
      </c>
      <c r="F679" s="2">
        <v>0</v>
      </c>
      <c r="G679" s="3">
        <f t="shared" si="14"/>
        <v>94485.361320000011</v>
      </c>
      <c r="H679" s="3">
        <f t="shared" si="15"/>
        <v>3.9999999993597157E-2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295720.56</v>
      </c>
      <c r="E698" s="2">
        <v>0</v>
      </c>
      <c r="F698" s="2">
        <v>0</v>
      </c>
      <c r="G698" s="3">
        <f t="shared" si="14"/>
        <v>412234.46063999995</v>
      </c>
      <c r="H698" s="3">
        <f t="shared" si="15"/>
        <v>0.44000000000232831</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2251.65</v>
      </c>
      <c r="E699" s="2">
        <v>0</v>
      </c>
      <c r="F699" s="2">
        <v>0</v>
      </c>
      <c r="G699" s="3">
        <f t="shared" si="14"/>
        <v>3143.3033999999998</v>
      </c>
      <c r="H699" s="3">
        <f t="shared" si="15"/>
        <v>0.34999999999990905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6721807.4400000004</v>
      </c>
      <c r="D717" s="2">
        <f>'PR-RAS'!E724</f>
        <v>6608395.4000000004</v>
      </c>
      <c r="E717" s="2">
        <v>0</v>
      </c>
      <c r="F717" s="2">
        <v>0</v>
      </c>
      <c r="G717" s="3">
        <f t="shared" si="14"/>
        <v>14276036.33984</v>
      </c>
      <c r="H717" s="3">
        <f t="shared" si="15"/>
        <v>0.84000000078231096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62459.93</v>
      </c>
      <c r="D719" s="2">
        <f>'PR-RAS'!E726</f>
        <v>65079.09</v>
      </c>
      <c r="E719" s="2">
        <v>0</v>
      </c>
      <c r="F719" s="2">
        <v>0</v>
      </c>
      <c r="G719" s="3">
        <f t="shared" si="14"/>
        <v>138299.80297999998</v>
      </c>
      <c r="H719" s="3">
        <f t="shared" si="15"/>
        <v>0.1599999999962165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58831.19</v>
      </c>
      <c r="D725" s="2">
        <f>'PR-RAS'!E732</f>
        <v>115112.52</v>
      </c>
      <c r="E725" s="2">
        <v>0</v>
      </c>
      <c r="F725" s="2">
        <v>0</v>
      </c>
      <c r="G725" s="3">
        <f t="shared" si="14"/>
        <v>209276.71051999999</v>
      </c>
      <c r="H725" s="3">
        <f t="shared" si="15"/>
        <v>0.66999999999825377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71756.23</v>
      </c>
      <c r="D726" s="2">
        <f>'PR-RAS'!E733</f>
        <v>73321.8</v>
      </c>
      <c r="E726" s="2">
        <v>0</v>
      </c>
      <c r="F726" s="2">
        <v>0</v>
      </c>
      <c r="G726" s="3">
        <f t="shared" si="14"/>
        <v>158339.87675</v>
      </c>
      <c r="H726" s="3">
        <f t="shared" si="15"/>
        <v>0.42999999999301508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767617.81</v>
      </c>
      <c r="D727" s="2">
        <f>'PR-RAS'!E734</f>
        <v>822183.62</v>
      </c>
      <c r="E727" s="2">
        <v>0</v>
      </c>
      <c r="F727" s="2">
        <v>0</v>
      </c>
      <c r="G727" s="3">
        <f t="shared" si="14"/>
        <v>1751101.1462999999</v>
      </c>
      <c r="H727" s="3">
        <f t="shared" si="15"/>
        <v>0.56999999994877726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72897.679999999993</v>
      </c>
      <c r="D729" s="2">
        <f>'PR-RAS'!E736</f>
        <v>39460.86</v>
      </c>
      <c r="E729" s="2">
        <v>0</v>
      </c>
      <c r="F729" s="2">
        <v>0</v>
      </c>
      <c r="G729" s="3">
        <f t="shared" si="14"/>
        <v>110524.5232</v>
      </c>
      <c r="H729" s="3">
        <f t="shared" si="15"/>
        <v>0.46000000000640284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16389.25</v>
      </c>
      <c r="D731" s="2">
        <f>'PR-RAS'!E738</f>
        <v>21894.87</v>
      </c>
      <c r="E731" s="2">
        <v>0</v>
      </c>
      <c r="F731" s="2">
        <v>0</v>
      </c>
      <c r="G731" s="3">
        <f t="shared" si="14"/>
        <v>43930.662700000001</v>
      </c>
      <c r="H731" s="3">
        <f t="shared" si="15"/>
        <v>0.38000000000101863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479329.79</v>
      </c>
      <c r="D732" s="2">
        <f>'PR-RAS'!E739</f>
        <v>602270.92000000004</v>
      </c>
      <c r="E732" s="2">
        <v>0</v>
      </c>
      <c r="F732" s="2">
        <v>0</v>
      </c>
      <c r="G732" s="3">
        <f t="shared" si="14"/>
        <v>1230910.1615300002</v>
      </c>
      <c r="H732" s="3">
        <f t="shared" si="15"/>
        <v>0.28999999997904524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6767.02</v>
      </c>
      <c r="D734" s="2">
        <f>'PR-RAS'!E741</f>
        <v>8458.1200000000008</v>
      </c>
      <c r="E734" s="2">
        <v>0</v>
      </c>
      <c r="F734" s="2">
        <v>0</v>
      </c>
      <c r="G734" s="3">
        <f t="shared" si="14"/>
        <v>17359.829580000001</v>
      </c>
      <c r="H734" s="3">
        <f t="shared" si="15"/>
        <v>0.14000000000123691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124789.99</v>
      </c>
      <c r="D735" s="2">
        <f>'PR-RAS'!E742</f>
        <v>285311</v>
      </c>
      <c r="E735" s="2">
        <v>0</v>
      </c>
      <c r="F735" s="2">
        <v>0</v>
      </c>
      <c r="G735" s="3">
        <f t="shared" si="14"/>
        <v>510432.40065999998</v>
      </c>
      <c r="H735" s="3">
        <f t="shared" si="15"/>
        <v>9.9999999947613105E-3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12091.52</v>
      </c>
      <c r="D753" s="2">
        <f>'PR-RAS'!E760</f>
        <v>2490.2199999999998</v>
      </c>
      <c r="E753" s="2">
        <v>0</v>
      </c>
      <c r="F753" s="2">
        <v>0</v>
      </c>
      <c r="G753" s="3">
        <f t="shared" si="14"/>
        <v>12838.11392</v>
      </c>
      <c r="H753" s="3">
        <f t="shared" si="15"/>
        <v>0.69999999999936335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28154.41</v>
      </c>
      <c r="D837" s="2">
        <f>'PR-RAS'!E844</f>
        <v>26224.17</v>
      </c>
      <c r="E837" s="2">
        <v>0</v>
      </c>
      <c r="F837" s="2">
        <v>0</v>
      </c>
      <c r="G837" s="3">
        <f t="shared" ref="G837:G1010" si="34">(B837/1000)*(C837*1+D837*2)</f>
        <v>67383.89899999999</v>
      </c>
      <c r="H837" s="3">
        <f t="shared" ref="H837:H1095" si="35">ABS(C837-ROUND(C837,0))+ABS(D837-ROUND(D837,0))</f>
        <v>0.57999999999810825</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52008.12</v>
      </c>
      <c r="D974" s="2">
        <f>'PR-RAS'!E981</f>
        <v>13002.03</v>
      </c>
      <c r="E974" s="2">
        <v>0</v>
      </c>
      <c r="F974" s="2">
        <v>0</v>
      </c>
      <c r="G974" s="3">
        <f t="shared" si="34"/>
        <v>75905.851139999999</v>
      </c>
      <c r="H974" s="3">
        <f t="shared" si="35"/>
        <v>0.15000000000327418</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34040099.93</v>
      </c>
      <c r="D1011" s="7">
        <f>BILANCA!E6</f>
        <v>38276040.730000004</v>
      </c>
      <c r="E1011" s="7">
        <v>0</v>
      </c>
      <c r="F1011" s="7">
        <v>0</v>
      </c>
      <c r="G1011" s="8">
        <f t="shared" ref="G1011:G1306" si="38">B1011/1000*C1011+B1011/500*D1011</f>
        <v>110592.18139000001</v>
      </c>
      <c r="H1011" s="8">
        <f t="shared" si="35"/>
        <v>0.33999999612569809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28238798.889999997</v>
      </c>
      <c r="D1012" s="2">
        <f>BILANCA!E7</f>
        <v>30600678.550000001</v>
      </c>
      <c r="E1012" s="2">
        <v>0</v>
      </c>
      <c r="F1012" s="2">
        <v>0</v>
      </c>
      <c r="G1012" s="3">
        <f t="shared" si="38"/>
        <v>178880.31198</v>
      </c>
      <c r="H1012" s="3">
        <f t="shared" si="35"/>
        <v>0.56000000238418579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541474.92999999993</v>
      </c>
      <c r="D1013" s="2">
        <f>BILANCA!E8</f>
        <v>513194</v>
      </c>
      <c r="E1013" s="2">
        <v>0</v>
      </c>
      <c r="F1013" s="2">
        <v>0</v>
      </c>
      <c r="G1013" s="3">
        <f t="shared" si="38"/>
        <v>4703.5887899999998</v>
      </c>
      <c r="H1013" s="3">
        <f t="shared" si="35"/>
        <v>7.000000006519258E-2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468517.11</v>
      </c>
      <c r="D1014" s="2">
        <f>BILANCA!E9</f>
        <v>468517.11</v>
      </c>
      <c r="E1014" s="2">
        <v>0</v>
      </c>
      <c r="F1014" s="2">
        <v>0</v>
      </c>
      <c r="G1014" s="3">
        <f t="shared" si="38"/>
        <v>5622.20532</v>
      </c>
      <c r="H1014" s="3">
        <f t="shared" si="35"/>
        <v>0.21999999997206032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192657.89</v>
      </c>
      <c r="D1015" s="2">
        <f>BILANCA!E10</f>
        <v>194595.39</v>
      </c>
      <c r="E1015" s="2">
        <v>0</v>
      </c>
      <c r="F1015" s="2">
        <v>0</v>
      </c>
      <c r="G1015" s="3">
        <f t="shared" si="38"/>
        <v>2909.2433500000002</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119700.07</v>
      </c>
      <c r="D1016" s="2">
        <f>BILANCA!E11</f>
        <v>149918.5</v>
      </c>
      <c r="E1016" s="2">
        <v>0</v>
      </c>
      <c r="F1016" s="2">
        <v>0</v>
      </c>
      <c r="G1016" s="3">
        <f t="shared" si="38"/>
        <v>2517.2224200000001</v>
      </c>
      <c r="H1016" s="3">
        <f t="shared" si="35"/>
        <v>0.57000000000698492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23798996.529999997</v>
      </c>
      <c r="D1017" s="2">
        <f>BILANCA!E12</f>
        <v>26119304.530000001</v>
      </c>
      <c r="E1017" s="2">
        <v>0</v>
      </c>
      <c r="F1017" s="2">
        <v>0</v>
      </c>
      <c r="G1017" s="3">
        <f t="shared" si="38"/>
        <v>532263.23913</v>
      </c>
      <c r="H1017" s="3">
        <f t="shared" si="35"/>
        <v>0.94000000134110451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17726823.109999999</v>
      </c>
      <c r="D1018" s="2">
        <f>BILANCA!E13</f>
        <v>19745563.23</v>
      </c>
      <c r="E1018" s="2">
        <v>0</v>
      </c>
      <c r="F1018" s="2">
        <v>0</v>
      </c>
      <c r="G1018" s="3">
        <f t="shared" si="38"/>
        <v>457743.59655999998</v>
      </c>
      <c r="H1018" s="3">
        <f t="shared" si="35"/>
        <v>0.33999999985098839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29144.15</v>
      </c>
      <c r="D1019" s="2">
        <f>BILANCA!E14</f>
        <v>29144.15</v>
      </c>
      <c r="E1019" s="2">
        <v>0</v>
      </c>
      <c r="F1019" s="2">
        <v>0</v>
      </c>
      <c r="G1019" s="3">
        <f t="shared" si="38"/>
        <v>786.89204999999993</v>
      </c>
      <c r="H1019" s="3">
        <f t="shared" si="35"/>
        <v>0.30000000000291038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28732592.84</v>
      </c>
      <c r="D1020" s="2">
        <f>BILANCA!E15</f>
        <v>30009309</v>
      </c>
      <c r="E1020" s="2">
        <v>0</v>
      </c>
      <c r="F1020" s="2">
        <v>0</v>
      </c>
      <c r="G1020" s="3">
        <f t="shared" si="38"/>
        <v>887512.10840000003</v>
      </c>
      <c r="H1020" s="3">
        <f t="shared" si="35"/>
        <v>0.16000000014901161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193542.39999999999</v>
      </c>
      <c r="D1021" s="2">
        <f>BILANCA!E16</f>
        <v>1365701.5</v>
      </c>
      <c r="E1021" s="2">
        <v>0</v>
      </c>
      <c r="F1021" s="2">
        <v>0</v>
      </c>
      <c r="G1021" s="3">
        <f t="shared" si="38"/>
        <v>32174.399399999998</v>
      </c>
      <c r="H1021" s="3">
        <f t="shared" si="35"/>
        <v>0.89999999999417923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1307211.5900000001</v>
      </c>
      <c r="D1022" s="2">
        <f>BILANCA!E17</f>
        <v>1300331.53</v>
      </c>
      <c r="E1022" s="2">
        <v>0</v>
      </c>
      <c r="F1022" s="2">
        <v>0</v>
      </c>
      <c r="G1022" s="3">
        <f t="shared" si="38"/>
        <v>46894.495800000004</v>
      </c>
      <c r="H1022" s="3">
        <f t="shared" si="35"/>
        <v>0.87999999988824129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12535667.869999999</v>
      </c>
      <c r="D1023" s="2">
        <f>BILANCA!E18</f>
        <v>12958922.949999999</v>
      </c>
      <c r="E1023" s="2">
        <v>0</v>
      </c>
      <c r="F1023" s="2">
        <v>0</v>
      </c>
      <c r="G1023" s="3">
        <f t="shared" si="38"/>
        <v>499895.67900999996</v>
      </c>
      <c r="H1023" s="3">
        <f t="shared" si="35"/>
        <v>0.18000000156462193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5781308.9499999993</v>
      </c>
      <c r="D1024" s="2">
        <f>BILANCA!E19</f>
        <v>6145560.0500000007</v>
      </c>
      <c r="E1024" s="2">
        <v>0</v>
      </c>
      <c r="F1024" s="2">
        <v>0</v>
      </c>
      <c r="G1024" s="3">
        <f t="shared" si="38"/>
        <v>253014.00670000003</v>
      </c>
      <c r="H1024" s="3">
        <f t="shared" si="35"/>
        <v>0.10000000149011612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1664675.46</v>
      </c>
      <c r="D1025" s="2">
        <f>BILANCA!E20</f>
        <v>1720387.26</v>
      </c>
      <c r="E1025" s="2">
        <v>0</v>
      </c>
      <c r="F1025" s="2">
        <v>0</v>
      </c>
      <c r="G1025" s="3">
        <f t="shared" si="38"/>
        <v>76581.7497</v>
      </c>
      <c r="H1025" s="3">
        <f t="shared" si="35"/>
        <v>0.71999999997206032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96662.99</v>
      </c>
      <c r="D1026" s="2">
        <f>BILANCA!E21</f>
        <v>92941.33</v>
      </c>
      <c r="E1026" s="2">
        <v>0</v>
      </c>
      <c r="F1026" s="2">
        <v>0</v>
      </c>
      <c r="G1026" s="3">
        <f t="shared" si="38"/>
        <v>4520.7304000000004</v>
      </c>
      <c r="H1026" s="3">
        <f t="shared" si="35"/>
        <v>0.33999999999650754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3160092.51</v>
      </c>
      <c r="D1027" s="2">
        <f>BILANCA!E22</f>
        <v>3161238.61</v>
      </c>
      <c r="E1027" s="2">
        <v>0</v>
      </c>
      <c r="F1027" s="2">
        <v>0</v>
      </c>
      <c r="G1027" s="3">
        <f t="shared" si="38"/>
        <v>161203.68541000001</v>
      </c>
      <c r="H1027" s="3">
        <f t="shared" si="35"/>
        <v>0.88000000035390258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23662939.489999998</v>
      </c>
      <c r="D1028" s="2">
        <f>BILANCA!E23</f>
        <v>25179013.34</v>
      </c>
      <c r="E1028" s="2">
        <v>0</v>
      </c>
      <c r="F1028" s="2">
        <v>0</v>
      </c>
      <c r="G1028" s="3">
        <f t="shared" si="38"/>
        <v>1332377.3910599998</v>
      </c>
      <c r="H1028" s="3">
        <f t="shared" si="35"/>
        <v>0.82999999821186066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219182.59</v>
      </c>
      <c r="D1029" s="2">
        <f>BILANCA!E24</f>
        <v>215499.92</v>
      </c>
      <c r="E1029" s="2">
        <v>0</v>
      </c>
      <c r="F1029" s="2">
        <v>0</v>
      </c>
      <c r="G1029" s="3">
        <f t="shared" si="38"/>
        <v>12353.46617</v>
      </c>
      <c r="H1029" s="3">
        <f t="shared" si="35"/>
        <v>0.48999999999068677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2279484.1</v>
      </c>
      <c r="D1031" s="2">
        <f>BILANCA!E26</f>
        <v>2374752.94</v>
      </c>
      <c r="E1031" s="2">
        <v>0</v>
      </c>
      <c r="F1031" s="2">
        <v>0</v>
      </c>
      <c r="G1031" s="3">
        <f t="shared" si="38"/>
        <v>147608.78958000001</v>
      </c>
      <c r="H1031" s="3">
        <f t="shared" si="35"/>
        <v>0.16000000014901161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25301728.190000001</v>
      </c>
      <c r="D1033" s="2">
        <f>BILANCA!E28</f>
        <v>26598273.350000001</v>
      </c>
      <c r="E1033" s="2">
        <v>0</v>
      </c>
      <c r="F1033" s="2">
        <v>0</v>
      </c>
      <c r="G1033" s="3">
        <f t="shared" si="38"/>
        <v>1805460.32247</v>
      </c>
      <c r="H1033" s="3">
        <f t="shared" si="35"/>
        <v>0.54000000283122063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5884.9500000000116</v>
      </c>
      <c r="D1034" s="2">
        <f>BILANCA!E29</f>
        <v>1961.6699999999983</v>
      </c>
      <c r="E1034" s="2">
        <v>0</v>
      </c>
      <c r="F1034" s="2">
        <v>0</v>
      </c>
      <c r="G1034" s="3">
        <f t="shared" si="38"/>
        <v>235.39896000000022</v>
      </c>
      <c r="H1034" s="3">
        <f t="shared" si="35"/>
        <v>0.3799999999901047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115522.88</v>
      </c>
      <c r="D1035" s="2">
        <f>BILANCA!E30</f>
        <v>115522.88</v>
      </c>
      <c r="E1035" s="2">
        <v>0</v>
      </c>
      <c r="F1035" s="2">
        <v>0</v>
      </c>
      <c r="G1035" s="3">
        <f t="shared" si="38"/>
        <v>8664.2160000000003</v>
      </c>
      <c r="H1035" s="3">
        <f t="shared" si="35"/>
        <v>0.23999999999068677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109637.93</v>
      </c>
      <c r="D1039" s="2">
        <f>BILANCA!E34</f>
        <v>113561.21</v>
      </c>
      <c r="E1039" s="2">
        <v>0</v>
      </c>
      <c r="F1039" s="2">
        <v>0</v>
      </c>
      <c r="G1039" s="3">
        <f t="shared" si="38"/>
        <v>9766.0501500000009</v>
      </c>
      <c r="H1039" s="3">
        <f t="shared" si="35"/>
        <v>0.28000000001338776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225653.02</v>
      </c>
      <c r="D1040" s="2">
        <f>BILANCA!E35</f>
        <v>226219.58</v>
      </c>
      <c r="E1040" s="2">
        <v>0</v>
      </c>
      <c r="F1040" s="2">
        <v>0</v>
      </c>
      <c r="G1040" s="3">
        <f t="shared" si="38"/>
        <v>20342.765399999997</v>
      </c>
      <c r="H1040" s="3">
        <f t="shared" si="35"/>
        <v>0.44000000000232831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217531.84</v>
      </c>
      <c r="D1041" s="2">
        <f>BILANCA!E36</f>
        <v>218098.4</v>
      </c>
      <c r="E1041" s="2">
        <v>0</v>
      </c>
      <c r="F1041" s="2">
        <v>0</v>
      </c>
      <c r="G1041" s="3">
        <f t="shared" si="38"/>
        <v>20265.58784</v>
      </c>
      <c r="H1041" s="3">
        <f t="shared" si="35"/>
        <v>0.55999999999767169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8121.18</v>
      </c>
      <c r="D1042" s="2">
        <f>BILANCA!E37</f>
        <v>8121.18</v>
      </c>
      <c r="E1042" s="2">
        <v>0</v>
      </c>
      <c r="F1042" s="2">
        <v>0</v>
      </c>
      <c r="G1042" s="3">
        <f t="shared" si="38"/>
        <v>779.63328000000001</v>
      </c>
      <c r="H1042" s="3">
        <f t="shared" si="35"/>
        <v>0.36000000000058208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59326.5</v>
      </c>
      <c r="D1050" s="2">
        <f>BILANCA!E45</f>
        <v>0</v>
      </c>
      <c r="E1050" s="2">
        <v>0</v>
      </c>
      <c r="F1050" s="2">
        <v>0</v>
      </c>
      <c r="G1050" s="3">
        <f t="shared" si="38"/>
        <v>2373.06</v>
      </c>
      <c r="H1050" s="3">
        <f t="shared" si="35"/>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513799.89</v>
      </c>
      <c r="D1052" s="2">
        <f>BILANCA!E47</f>
        <v>513799.89</v>
      </c>
      <c r="E1052" s="2">
        <v>0</v>
      </c>
      <c r="F1052" s="2">
        <v>0</v>
      </c>
      <c r="G1052" s="3">
        <f t="shared" si="38"/>
        <v>64738.786140000011</v>
      </c>
      <c r="H1052" s="3">
        <f t="shared" si="35"/>
        <v>0.21999999997206032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454473.39</v>
      </c>
      <c r="D1055" s="2">
        <f>BILANCA!E50</f>
        <v>513799.89</v>
      </c>
      <c r="E1055" s="2">
        <v>0</v>
      </c>
      <c r="F1055" s="2">
        <v>0</v>
      </c>
      <c r="G1055" s="3">
        <f t="shared" si="38"/>
        <v>66693.292650000003</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8431.2700000000186</v>
      </c>
      <c r="D1057" s="2">
        <f>BILANCA!E52</f>
        <v>1872.1399999998976</v>
      </c>
      <c r="E1057" s="2">
        <v>0</v>
      </c>
      <c r="F1057" s="2">
        <v>0</v>
      </c>
      <c r="G1057" s="3">
        <f t="shared" si="38"/>
        <v>572.25084999999126</v>
      </c>
      <c r="H1057" s="3">
        <f t="shared" si="35"/>
        <v>0.40999999991618097</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8431.27</v>
      </c>
      <c r="D1058" s="2">
        <f>BILANCA!E53</f>
        <v>1872.14</v>
      </c>
      <c r="E1058" s="2">
        <v>0</v>
      </c>
      <c r="F1058" s="2">
        <v>0</v>
      </c>
      <c r="G1058" s="3">
        <f t="shared" si="38"/>
        <v>584.42640000000006</v>
      </c>
      <c r="H1058" s="3">
        <f t="shared" si="35"/>
        <v>0.4100000000005366</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1261453.6299999999</v>
      </c>
      <c r="D1059" s="2">
        <f>BILANCA!E54</f>
        <v>1326861.49</v>
      </c>
      <c r="E1059" s="2">
        <v>0</v>
      </c>
      <c r="F1059" s="2">
        <v>0</v>
      </c>
      <c r="G1059" s="3">
        <f t="shared" si="38"/>
        <v>191843.65388999999</v>
      </c>
      <c r="H1059" s="3">
        <f t="shared" si="35"/>
        <v>0.86000000010244548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1261453.6299999999</v>
      </c>
      <c r="D1060" s="2">
        <f>BILANCA!E55</f>
        <v>1326861.49</v>
      </c>
      <c r="E1060" s="2">
        <v>0</v>
      </c>
      <c r="F1060" s="2">
        <v>0</v>
      </c>
      <c r="G1060" s="3">
        <f t="shared" si="38"/>
        <v>195758.83050000001</v>
      </c>
      <c r="H1060" s="3">
        <f t="shared" si="35"/>
        <v>0.86000000010244548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1528037.11</v>
      </c>
      <c r="D1061" s="2">
        <f>BILANCA!E56</f>
        <v>921680.79</v>
      </c>
      <c r="E1061" s="2">
        <v>0</v>
      </c>
      <c r="F1061" s="2">
        <v>0</v>
      </c>
      <c r="G1061" s="3">
        <f t="shared" si="38"/>
        <v>171941.33318999998</v>
      </c>
      <c r="H1061" s="3">
        <f t="shared" si="35"/>
        <v>0.32000000006519258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1528037.11</v>
      </c>
      <c r="D1062" s="2">
        <f>BILANCA!E57</f>
        <v>921680.79</v>
      </c>
      <c r="E1062" s="2">
        <v>0</v>
      </c>
      <c r="F1062" s="2">
        <v>0</v>
      </c>
      <c r="G1062" s="3">
        <f t="shared" si="38"/>
        <v>175312.73188000001</v>
      </c>
      <c r="H1062" s="3">
        <f t="shared" si="35"/>
        <v>0.32000000006519258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2361859.0499999998</v>
      </c>
      <c r="D1068" s="2">
        <f>BILANCA!E63</f>
        <v>3044627.09</v>
      </c>
      <c r="E1068" s="2">
        <v>0</v>
      </c>
      <c r="F1068" s="2">
        <v>0</v>
      </c>
      <c r="G1068" s="3">
        <f t="shared" si="38"/>
        <v>490164.56734000001</v>
      </c>
      <c r="H1068" s="3">
        <f t="shared" si="35"/>
        <v>0.13999999966472387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54865.23</v>
      </c>
      <c r="D1069" s="2">
        <f>BILANCA!E64</f>
        <v>63470.46</v>
      </c>
      <c r="E1069" s="2">
        <v>0</v>
      </c>
      <c r="F1069" s="2">
        <v>0</v>
      </c>
      <c r="G1069" s="3">
        <f t="shared" si="38"/>
        <v>10726.562849999998</v>
      </c>
      <c r="H1069" s="3">
        <f t="shared" si="35"/>
        <v>0.69000000000232831</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2306993.8199999998</v>
      </c>
      <c r="D1073" s="2">
        <f>BILANCA!E68</f>
        <v>2981156.63</v>
      </c>
      <c r="E1073" s="2">
        <v>0</v>
      </c>
      <c r="F1073" s="2">
        <v>0</v>
      </c>
      <c r="G1073" s="3">
        <f>B1073/1000*C1073+B1073/500*D1073</f>
        <v>520966.34603999997</v>
      </c>
      <c r="H1073" s="3">
        <f>ABS(C1073-ROUND(C1073,0))+ABS(D1073-ROUND(D1073,0))</f>
        <v>0.55000000027939677</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5801301.040000001</v>
      </c>
      <c r="D1074" s="2">
        <f>BILANCA!E69</f>
        <v>7675362.1799999997</v>
      </c>
      <c r="E1074" s="2">
        <v>0</v>
      </c>
      <c r="F1074" s="2">
        <v>0</v>
      </c>
      <c r="G1074" s="3">
        <f t="shared" si="38"/>
        <v>1353729.6256000001</v>
      </c>
      <c r="H1074" s="3">
        <f t="shared" si="35"/>
        <v>0.22000000067055225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1748602.03</v>
      </c>
      <c r="D1075" s="2">
        <f>BILANCA!E70</f>
        <v>2378783.0900000003</v>
      </c>
      <c r="E1075" s="2">
        <v>0</v>
      </c>
      <c r="F1075" s="2">
        <v>0</v>
      </c>
      <c r="G1075" s="3">
        <f t="shared" si="38"/>
        <v>422900.93365000008</v>
      </c>
      <c r="H1075" s="3">
        <f t="shared" si="35"/>
        <v>0.12000000034458935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1742447.2</v>
      </c>
      <c r="D1076" s="2">
        <f>BILANCA!E71</f>
        <v>2378181.14</v>
      </c>
      <c r="E1076" s="2">
        <v>0</v>
      </c>
      <c r="F1076" s="2">
        <v>0</v>
      </c>
      <c r="G1076" s="3">
        <f t="shared" si="38"/>
        <v>428921.42568000004</v>
      </c>
      <c r="H1076" s="3">
        <f t="shared" si="35"/>
        <v>0.34000000008381903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1742447.2</v>
      </c>
      <c r="D1078" s="2">
        <f>BILANCA!E73</f>
        <v>2378181.14</v>
      </c>
      <c r="E1078" s="2">
        <v>0</v>
      </c>
      <c r="F1078" s="2">
        <v>0</v>
      </c>
      <c r="G1078" s="3">
        <f t="shared" si="38"/>
        <v>441919.04464000004</v>
      </c>
      <c r="H1078" s="3">
        <f t="shared" si="35"/>
        <v>0.34000000008381903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4609.33</v>
      </c>
      <c r="D1081" s="2">
        <f>BILANCA!E76</f>
        <v>0</v>
      </c>
      <c r="E1081" s="2">
        <v>0</v>
      </c>
      <c r="F1081" s="2">
        <v>0</v>
      </c>
      <c r="G1081" s="3">
        <f t="shared" si="38"/>
        <v>327.26242999999994</v>
      </c>
      <c r="H1081" s="3">
        <f t="shared" si="35"/>
        <v>0.32999999999992724</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4609.33</v>
      </c>
      <c r="D1082" s="2">
        <f>BILANCA!E77</f>
        <v>0</v>
      </c>
      <c r="E1082" s="2">
        <v>0</v>
      </c>
      <c r="F1082" s="2">
        <v>0</v>
      </c>
      <c r="G1082" s="3">
        <f t="shared" ref="G1082:G1084" si="39">B1082/1000*C1082+B1082/500*D1082</f>
        <v>331.87175999999999</v>
      </c>
      <c r="H1082" s="3">
        <f t="shared" ref="H1082:H1084" si="40">ABS(C1082-ROUND(C1082,0))+ABS(D1082-ROUND(D1082,0))</f>
        <v>0.32999999999992724</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1545.5</v>
      </c>
      <c r="D1085" s="2">
        <f>BILANCA!E80</f>
        <v>601.95000000000005</v>
      </c>
      <c r="E1085" s="2">
        <v>0</v>
      </c>
      <c r="F1085" s="2">
        <v>0</v>
      </c>
      <c r="G1085" s="3">
        <f t="shared" si="38"/>
        <v>206.20499999999998</v>
      </c>
      <c r="H1085" s="3">
        <f t="shared" si="35"/>
        <v>0.54999999999995453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73646.960000000021</v>
      </c>
      <c r="D1087" s="2">
        <f>BILANCA!E82</f>
        <v>115449.71</v>
      </c>
      <c r="E1087" s="2">
        <v>0</v>
      </c>
      <c r="F1087" s="2">
        <v>0</v>
      </c>
      <c r="G1087" s="3">
        <f t="shared" si="38"/>
        <v>23450.071260000001</v>
      </c>
      <c r="H1087" s="3">
        <f t="shared" si="35"/>
        <v>0.3299999999726424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2528.12</v>
      </c>
      <c r="E1089" s="2">
        <v>0</v>
      </c>
      <c r="F1089" s="2">
        <v>0</v>
      </c>
      <c r="G1089" s="3">
        <f t="shared" si="38"/>
        <v>399.44295999999997</v>
      </c>
      <c r="H1089" s="3">
        <f t="shared" si="35"/>
        <v>0.11999999999989086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1403.44</v>
      </c>
      <c r="D1090" s="2">
        <f>BILANCA!E85</f>
        <v>1311.79</v>
      </c>
      <c r="E1090" s="2">
        <v>0</v>
      </c>
      <c r="F1090" s="2">
        <v>0</v>
      </c>
      <c r="G1090" s="3">
        <f t="shared" si="38"/>
        <v>322.16160000000002</v>
      </c>
      <c r="H1090" s="3">
        <f t="shared" si="35"/>
        <v>0.65000000000009095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265445.62</v>
      </c>
      <c r="D1091" s="2">
        <f>BILANCA!E86</f>
        <v>0</v>
      </c>
      <c r="E1091" s="2">
        <v>0</v>
      </c>
      <c r="F1091" s="2">
        <v>0</v>
      </c>
      <c r="G1091" s="3">
        <f t="shared" si="38"/>
        <v>21501.095219999999</v>
      </c>
      <c r="H1091" s="3">
        <f t="shared" si="35"/>
        <v>0.38000000000465661</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337689.14</v>
      </c>
      <c r="D1092" s="2">
        <f>BILANCA!E87</f>
        <v>111609.8</v>
      </c>
      <c r="E1092" s="2">
        <v>0</v>
      </c>
      <c r="F1092" s="2">
        <v>0</v>
      </c>
      <c r="G1092" s="3">
        <f t="shared" si="38"/>
        <v>45994.516680000001</v>
      </c>
      <c r="H1092" s="3">
        <f t="shared" si="35"/>
        <v>0.34000000001105946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3968936.5500000007</v>
      </c>
      <c r="D1152" s="2">
        <f>BILANCA!E147</f>
        <v>5171071.2</v>
      </c>
      <c r="E1152" s="2">
        <v>0</v>
      </c>
      <c r="F1152" s="2">
        <v>0</v>
      </c>
      <c r="G1152" s="3">
        <f t="shared" si="38"/>
        <v>2032173.2109000001</v>
      </c>
      <c r="H1152" s="3">
        <f t="shared" si="41"/>
        <v>0.64999999944120646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521.69000000000005</v>
      </c>
      <c r="D1164" s="2">
        <f>BILANCA!E159</f>
        <v>519.57000000000005</v>
      </c>
      <c r="E1164" s="2">
        <v>0</v>
      </c>
      <c r="F1164" s="2">
        <v>0</v>
      </c>
      <c r="G1164" s="3">
        <f t="shared" si="38"/>
        <v>240.36782000000002</v>
      </c>
      <c r="H1164" s="3">
        <f t="shared" si="41"/>
        <v>0.73999999999989541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921540.05</v>
      </c>
      <c r="D1165" s="2">
        <f>BILANCA!E160</f>
        <v>2110078.37</v>
      </c>
      <c r="E1165" s="2">
        <v>0</v>
      </c>
      <c r="F1165" s="2">
        <v>0</v>
      </c>
      <c r="G1165" s="3">
        <f t="shared" si="38"/>
        <v>796963.00245000003</v>
      </c>
      <c r="H1165" s="3">
        <f t="shared" si="41"/>
        <v>0.42000000015832484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1016469.34</v>
      </c>
      <c r="D1166" s="2">
        <f>BILANCA!E161</f>
        <v>1054268.68</v>
      </c>
      <c r="E1166" s="2">
        <v>0</v>
      </c>
      <c r="F1166" s="2">
        <v>0</v>
      </c>
      <c r="G1166" s="3">
        <f t="shared" si="38"/>
        <v>487501.04519999993</v>
      </c>
      <c r="H1166" s="3">
        <f t="shared" si="41"/>
        <v>0.66000000003259629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2802228.97</v>
      </c>
      <c r="D1167" s="2">
        <f>BILANCA!E162</f>
        <v>2869287.14</v>
      </c>
      <c r="E1167" s="2">
        <v>0</v>
      </c>
      <c r="F1167" s="2">
        <v>0</v>
      </c>
      <c r="G1167" s="3">
        <f t="shared" si="38"/>
        <v>1340906.1102500001</v>
      </c>
      <c r="H1167" s="3">
        <f t="shared" si="41"/>
        <v>0.16999999992549419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52537.49</v>
      </c>
      <c r="D1168" s="2">
        <f>BILANCA!E163</f>
        <v>29496.12</v>
      </c>
      <c r="E1168" s="2">
        <v>0</v>
      </c>
      <c r="F1168" s="2">
        <v>0</v>
      </c>
      <c r="G1168" s="3">
        <f t="shared" si="38"/>
        <v>17621.697339999999</v>
      </c>
      <c r="H1168" s="3">
        <f t="shared" si="41"/>
        <v>0.6099999999969441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824360.99</v>
      </c>
      <c r="D1169" s="2">
        <f>BILANCA!E164</f>
        <v>892578.68</v>
      </c>
      <c r="E1169" s="2">
        <v>0</v>
      </c>
      <c r="F1169" s="2">
        <v>0</v>
      </c>
      <c r="G1169" s="3">
        <f t="shared" si="38"/>
        <v>414913.41765000008</v>
      </c>
      <c r="H1169" s="3">
        <f t="shared" si="41"/>
        <v>0.32999999995809048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10115.5</v>
      </c>
      <c r="D1170" s="2">
        <f>BILANCA!E165</f>
        <v>10058.18</v>
      </c>
      <c r="E1170" s="2">
        <v>0</v>
      </c>
      <c r="F1170" s="2">
        <v>0</v>
      </c>
      <c r="G1170" s="3">
        <f t="shared" si="38"/>
        <v>4837.0976000000001</v>
      </c>
      <c r="H1170" s="3">
        <f t="shared" si="41"/>
        <v>0.68000000000029104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10115.5</v>
      </c>
      <c r="D1172" s="2">
        <f>BILANCA!E167</f>
        <v>10058.18</v>
      </c>
      <c r="E1172" s="2">
        <v>0</v>
      </c>
      <c r="F1172" s="2">
        <v>0</v>
      </c>
      <c r="G1172" s="3">
        <f t="shared" si="38"/>
        <v>4897.5613199999998</v>
      </c>
      <c r="H1172" s="3">
        <f t="shared" si="41"/>
        <v>0.68000000000029104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34040099.93</v>
      </c>
      <c r="D1180" s="2">
        <f>BILANCA!E176</f>
        <v>38276040.730000004</v>
      </c>
      <c r="E1180" s="2">
        <v>0</v>
      </c>
      <c r="F1180" s="2">
        <v>0</v>
      </c>
      <c r="G1180" s="3">
        <f t="shared" si="38"/>
        <v>18800670.836300004</v>
      </c>
      <c r="H1180" s="3">
        <f t="shared" si="41"/>
        <v>0.33999999612569809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24441846.93</v>
      </c>
      <c r="D1181" s="2">
        <f>BILANCA!E177</f>
        <v>29141819.850000001</v>
      </c>
      <c r="E1181" s="2">
        <v>0</v>
      </c>
      <c r="F1181" s="2">
        <v>0</v>
      </c>
      <c r="G1181" s="3">
        <f t="shared" si="38"/>
        <v>14146058.213730002</v>
      </c>
      <c r="H1181" s="3">
        <f t="shared" si="41"/>
        <v>0.2199999988079071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13141367.260000002</v>
      </c>
      <c r="D1182" s="2">
        <f>BILANCA!E178</f>
        <v>16250328.729999999</v>
      </c>
      <c r="E1182" s="2">
        <v>0</v>
      </c>
      <c r="F1182" s="2">
        <v>0</v>
      </c>
      <c r="G1182" s="3">
        <f t="shared" si="38"/>
        <v>7850428.2518399991</v>
      </c>
      <c r="H1182" s="3">
        <f t="shared" si="41"/>
        <v>0.53000000305473804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4087240.48</v>
      </c>
      <c r="D1183" s="2">
        <f>BILANCA!E179</f>
        <v>4338189.1900000004</v>
      </c>
      <c r="E1183" s="2">
        <v>0</v>
      </c>
      <c r="F1183" s="2">
        <v>0</v>
      </c>
      <c r="G1183" s="3">
        <f t="shared" si="38"/>
        <v>2208106.0627800003</v>
      </c>
      <c r="H1183" s="3">
        <f t="shared" si="41"/>
        <v>0.67000000039115548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8926121.3300000001</v>
      </c>
      <c r="D1184" s="2">
        <f>BILANCA!E180</f>
        <v>11900839.35</v>
      </c>
      <c r="E1184" s="2">
        <v>0</v>
      </c>
      <c r="F1184" s="2">
        <v>0</v>
      </c>
      <c r="G1184" s="3">
        <f t="shared" si="38"/>
        <v>5694637.205219999</v>
      </c>
      <c r="H1184" s="3">
        <f t="shared" si="41"/>
        <v>0.67999999970197678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119250.38</v>
      </c>
      <c r="D1185" s="2">
        <f>BILANCA!E181</f>
        <v>7736.36</v>
      </c>
      <c r="E1185" s="2">
        <v>0</v>
      </c>
      <c r="F1185" s="2">
        <v>0</v>
      </c>
      <c r="G1185" s="3">
        <f t="shared" si="38"/>
        <v>23576.5425</v>
      </c>
      <c r="H1185" s="3">
        <f t="shared" si="41"/>
        <v>0.74000000000432919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119250.38</v>
      </c>
      <c r="D1188" s="2">
        <f>BILANCA!E184</f>
        <v>7736.36</v>
      </c>
      <c r="E1188" s="2">
        <v>0</v>
      </c>
      <c r="F1188" s="2">
        <v>0</v>
      </c>
      <c r="G1188" s="3">
        <f t="shared" si="38"/>
        <v>23980.711800000001</v>
      </c>
      <c r="H1188" s="3">
        <f t="shared" si="41"/>
        <v>0.74000000000432919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8755.07</v>
      </c>
      <c r="D1200" s="2">
        <f>BILANCA!E196</f>
        <v>3563.83</v>
      </c>
      <c r="E1200" s="2">
        <v>0</v>
      </c>
      <c r="F1200" s="2">
        <v>0</v>
      </c>
      <c r="G1200" s="3">
        <f t="shared" si="38"/>
        <v>3017.7186999999999</v>
      </c>
      <c r="H1200" s="3">
        <f t="shared" si="41"/>
        <v>0.23999999999978172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164087.88</v>
      </c>
      <c r="E1201" s="2">
        <v>0</v>
      </c>
      <c r="F1201" s="2">
        <v>0</v>
      </c>
      <c r="G1201" s="3">
        <f t="shared" si="38"/>
        <v>62681.570160000003</v>
      </c>
      <c r="H1201" s="3">
        <f t="shared" si="41"/>
        <v>0.11999999999534339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155345.94</v>
      </c>
      <c r="E1203" s="2">
        <v>0</v>
      </c>
      <c r="F1203" s="2">
        <v>0</v>
      </c>
      <c r="G1203" s="3">
        <f t="shared" si="44"/>
        <v>59963.53284</v>
      </c>
      <c r="H1203" s="3">
        <f t="shared" si="45"/>
        <v>5.9999999997671694E-2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8741.94</v>
      </c>
      <c r="E1206" s="2">
        <v>0</v>
      </c>
      <c r="F1206" s="2">
        <v>0</v>
      </c>
      <c r="G1206" s="3">
        <f t="shared" si="44"/>
        <v>3426.8404800000003</v>
      </c>
      <c r="H1206" s="3">
        <f t="shared" si="45"/>
        <v>5.9999999999490683E-2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11300479.67</v>
      </c>
      <c r="D1251" s="2">
        <f>BILANCA!E247</f>
        <v>12726370.210000001</v>
      </c>
      <c r="E1251" s="2">
        <v>0</v>
      </c>
      <c r="F1251" s="2">
        <v>0</v>
      </c>
      <c r="G1251" s="3">
        <f>B1251/1000*C1251+B1251/500*D1251</f>
        <v>8857526.0416899994</v>
      </c>
      <c r="H1251" s="3">
        <f>ABS(C1251-ROUND(C1251,0))+ABS(D1251-ROUND(D1251,0))</f>
        <v>0.54000000096857548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1033.03</v>
      </c>
      <c r="E1252" s="2">
        <v>0</v>
      </c>
      <c r="F1252" s="2">
        <v>0</v>
      </c>
      <c r="G1252" s="3">
        <f t="shared" si="38"/>
        <v>499.98651999999998</v>
      </c>
      <c r="H1252" s="3">
        <f t="shared" si="41"/>
        <v>2.9999999999972715E-2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1033.03</v>
      </c>
      <c r="E1253" s="2">
        <v>0</v>
      </c>
      <c r="F1253" s="2">
        <v>0</v>
      </c>
      <c r="G1253" s="3">
        <f t="shared" si="38"/>
        <v>502.05257999999998</v>
      </c>
      <c r="H1253" s="3">
        <f t="shared" si="41"/>
        <v>2.9999999999972715E-2</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9598253.0000000019</v>
      </c>
      <c r="D1255" s="2">
        <f>BILANCA!E251</f>
        <v>9134220.879999999</v>
      </c>
      <c r="E1255" s="2">
        <v>0</v>
      </c>
      <c r="F1255" s="2">
        <v>0</v>
      </c>
      <c r="G1255" s="3">
        <f t="shared" si="38"/>
        <v>6827340.2161999997</v>
      </c>
      <c r="H1255" s="3">
        <f t="shared" si="41"/>
        <v>0.12000000290572643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25912666.420000002</v>
      </c>
      <c r="D1256" s="2">
        <f>BILANCA!E252</f>
        <v>27591778.039999999</v>
      </c>
      <c r="E1256" s="2">
        <v>0</v>
      </c>
      <c r="F1256" s="2">
        <v>0</v>
      </c>
      <c r="G1256" s="3">
        <f t="shared" si="38"/>
        <v>19949670.734999999</v>
      </c>
      <c r="H1256" s="3">
        <f t="shared" si="41"/>
        <v>0.46000000089406967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25912666.420000002</v>
      </c>
      <c r="D1257" s="2">
        <f>BILANCA!E253</f>
        <v>27591778.039999999</v>
      </c>
      <c r="E1257" s="2">
        <v>0</v>
      </c>
      <c r="F1257" s="2">
        <v>0</v>
      </c>
      <c r="G1257" s="3">
        <f t="shared" si="38"/>
        <v>20030766.9575</v>
      </c>
      <c r="H1257" s="3">
        <f t="shared" si="41"/>
        <v>0.46000000089406967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-20291694</v>
      </c>
      <c r="D1259" s="2">
        <f>BILANCA!E255</f>
        <v>-23636239.27</v>
      </c>
      <c r="E1259" s="2">
        <v>0</v>
      </c>
      <c r="F1259" s="2">
        <v>0</v>
      </c>
      <c r="G1259" s="3">
        <f t="shared" si="38"/>
        <v>-16823478.96246</v>
      </c>
      <c r="H1259" s="3">
        <f t="shared" si="41"/>
        <v>0.26999999955296516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20291694</v>
      </c>
      <c r="D1264" s="2">
        <f>BILANCA!E260</f>
        <v>23636239.27</v>
      </c>
      <c r="E1264" s="2">
        <v>0</v>
      </c>
      <c r="F1264" s="2">
        <v>0</v>
      </c>
      <c r="G1264" s="3">
        <f t="shared" si="38"/>
        <v>17161299.82516</v>
      </c>
      <c r="H1264" s="3">
        <f t="shared" si="41"/>
        <v>0.26999999955296516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19904786.379999999</v>
      </c>
      <c r="D1265" s="2">
        <f>BILANCA!E261</f>
        <v>23149586.399999999</v>
      </c>
      <c r="E1265" s="2">
        <v>0</v>
      </c>
      <c r="F1265" s="2">
        <v>0</v>
      </c>
      <c r="G1265" s="3">
        <f t="shared" si="38"/>
        <v>16882009.5909</v>
      </c>
      <c r="H1265" s="3">
        <f t="shared" si="41"/>
        <v>0.7799999974668026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334899.5</v>
      </c>
      <c r="D1266" s="2">
        <f>BILANCA!E262</f>
        <v>473650.84</v>
      </c>
      <c r="E1266" s="2">
        <v>0</v>
      </c>
      <c r="F1266" s="2">
        <v>0</v>
      </c>
      <c r="G1266" s="3">
        <f t="shared" si="38"/>
        <v>328243.50208000001</v>
      </c>
      <c r="H1266" s="3">
        <f t="shared" si="41"/>
        <v>0.65999999997438863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52008.12</v>
      </c>
      <c r="D1267" s="2">
        <f>BILANCA!E263</f>
        <v>13002.03</v>
      </c>
      <c r="E1267" s="2">
        <v>0</v>
      </c>
      <c r="F1267" s="2">
        <v>0</v>
      </c>
      <c r="G1267" s="3">
        <f t="shared" si="38"/>
        <v>20049.130260000002</v>
      </c>
      <c r="H1267" s="3">
        <f t="shared" si="41"/>
        <v>0.15000000000327418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3967165.0800000005</v>
      </c>
      <c r="D1278" s="2">
        <f>BILANCA!E274</f>
        <v>5168623.9300000006</v>
      </c>
      <c r="E1278" s="2">
        <v>0</v>
      </c>
      <c r="F1278" s="2">
        <v>0</v>
      </c>
      <c r="G1278" s="3">
        <f t="shared" si="38"/>
        <v>3833582.6679200009</v>
      </c>
      <c r="H1278" s="3">
        <f t="shared" si="41"/>
        <v>0.14999999990686774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13.15</v>
      </c>
      <c r="D1290" s="2">
        <f>BILANCA!E286</f>
        <v>11.03</v>
      </c>
      <c r="E1290" s="2">
        <v>0</v>
      </c>
      <c r="F1290" s="2">
        <v>0</v>
      </c>
      <c r="G1290" s="3">
        <f t="shared" si="48"/>
        <v>9.8588000000000005</v>
      </c>
      <c r="H1290" s="3">
        <f t="shared" si="49"/>
        <v>0.17999999999999972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786733.45</v>
      </c>
      <c r="D1291" s="2">
        <f>BILANCA!E287</f>
        <v>1966301.14</v>
      </c>
      <c r="E1291" s="2">
        <v>0</v>
      </c>
      <c r="F1291" s="2">
        <v>0</v>
      </c>
      <c r="G1291" s="3">
        <f t="shared" si="48"/>
        <v>1326133.3401300001</v>
      </c>
      <c r="H1291" s="3">
        <f t="shared" si="49"/>
        <v>0.58999999985098839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349506.27</v>
      </c>
      <c r="D1292" s="2">
        <f>BILANCA!E288</f>
        <v>306891.84000000003</v>
      </c>
      <c r="E1292" s="2">
        <v>0</v>
      </c>
      <c r="F1292" s="2">
        <v>0</v>
      </c>
      <c r="G1292" s="3">
        <f t="shared" si="48"/>
        <v>271647.7659</v>
      </c>
      <c r="H1292" s="3">
        <f t="shared" si="49"/>
        <v>0.42999999999301508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2802228.97</v>
      </c>
      <c r="D1293" s="2">
        <f>BILANCA!E289</f>
        <v>2869287.14</v>
      </c>
      <c r="E1293" s="2">
        <v>0</v>
      </c>
      <c r="F1293" s="2">
        <v>0</v>
      </c>
      <c r="G1293" s="3">
        <f t="shared" si="48"/>
        <v>2417047.3197499998</v>
      </c>
      <c r="H1293" s="3">
        <f t="shared" si="49"/>
        <v>0.16999999992549419</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28683.24</v>
      </c>
      <c r="D1294" s="2">
        <f>BILANCA!E290</f>
        <v>26132.78</v>
      </c>
      <c r="E1294" s="2">
        <v>0</v>
      </c>
      <c r="F1294" s="2">
        <v>0</v>
      </c>
      <c r="G1294" s="3">
        <f t="shared" si="48"/>
        <v>22989.459199999998</v>
      </c>
      <c r="H1294" s="3">
        <f t="shared" si="49"/>
        <v>0.46000000000276486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10115.5</v>
      </c>
      <c r="D1295" s="2">
        <f>BILANCA!E291</f>
        <v>10058.18</v>
      </c>
      <c r="E1295" s="2">
        <v>0</v>
      </c>
      <c r="F1295" s="2">
        <v>0</v>
      </c>
      <c r="G1295" s="3">
        <f t="shared" si="38"/>
        <v>8616.0800999999992</v>
      </c>
      <c r="H1295" s="3">
        <f t="shared" si="41"/>
        <v>0.68000000000029104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10115.5</v>
      </c>
      <c r="D1297" s="2">
        <f>BILANCA!E293</f>
        <v>10058.18</v>
      </c>
      <c r="E1297" s="2">
        <v>0</v>
      </c>
      <c r="F1297" s="2">
        <v>0</v>
      </c>
      <c r="G1297" s="3">
        <f t="shared" si="50"/>
        <v>8676.543819999999</v>
      </c>
      <c r="H1297" s="3">
        <f t="shared" si="51"/>
        <v>0.68000000000029104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4698902.58</v>
      </c>
      <c r="D1301" s="2">
        <f>BILANCA!E297</f>
        <v>4768194.82</v>
      </c>
      <c r="E1301" s="2">
        <v>0</v>
      </c>
      <c r="F1301" s="2">
        <v>0</v>
      </c>
      <c r="G1301" s="3">
        <f t="shared" si="38"/>
        <v>4142470.0360200005</v>
      </c>
      <c r="H1301" s="3">
        <f t="shared" si="41"/>
        <v>0.59999999962747097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4698902.58</v>
      </c>
      <c r="D1302" s="2">
        <f>BILANCA!E298</f>
        <v>4768194.82</v>
      </c>
      <c r="E1302" s="2">
        <v>0</v>
      </c>
      <c r="F1302" s="2">
        <v>0</v>
      </c>
      <c r="G1302" s="3">
        <f t="shared" si="38"/>
        <v>4156705.3282399997</v>
      </c>
      <c r="H1302" s="3">
        <f t="shared" si="41"/>
        <v>0.59999999962747097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1524758.05</v>
      </c>
      <c r="D1305" s="2">
        <f>BILANCA!E302</f>
        <v>1981699.03</v>
      </c>
      <c r="E1305" s="2">
        <v>0</v>
      </c>
      <c r="F1305" s="2">
        <v>0</v>
      </c>
      <c r="G1305" s="3">
        <f t="shared" si="38"/>
        <v>1619006.0524499998</v>
      </c>
      <c r="H1305" s="3">
        <f t="shared" si="41"/>
        <v>8.0000000074505806E-2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3268539.49</v>
      </c>
      <c r="D1306" s="2">
        <f>BILANCA!E303</f>
        <v>4081950.85</v>
      </c>
      <c r="E1306" s="2">
        <v>0</v>
      </c>
      <c r="F1306" s="2">
        <v>0</v>
      </c>
      <c r="G1306" s="3">
        <f t="shared" si="38"/>
        <v>3384002.5922400001</v>
      </c>
      <c r="H1306" s="3">
        <f t="shared" si="41"/>
        <v>0.64000000013038516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10115.5</v>
      </c>
      <c r="D1309" s="2">
        <f>BILANCA!E306</f>
        <v>10058.18</v>
      </c>
      <c r="E1309" s="2">
        <v>0</v>
      </c>
      <c r="F1309" s="2">
        <v>0</v>
      </c>
      <c r="G1309" s="3">
        <f t="shared" si="52"/>
        <v>9039.326140000001</v>
      </c>
      <c r="H1309" s="3">
        <f t="shared" si="41"/>
        <v>0.68000000000029104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70963.070000000007</v>
      </c>
      <c r="D1311" s="2">
        <f>BILANCA!E308</f>
        <v>109074.32</v>
      </c>
      <c r="E1311" s="2">
        <v>0</v>
      </c>
      <c r="F1311" s="2">
        <v>0</v>
      </c>
      <c r="G1311" s="3">
        <f t="shared" si="52"/>
        <v>87022.624710000004</v>
      </c>
      <c r="H1311" s="3">
        <f t="shared" si="41"/>
        <v>0.39000000001396984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342.06</v>
      </c>
      <c r="D1312" s="2">
        <f>BILANCA!E309</f>
        <v>1791.92</v>
      </c>
      <c r="E1312" s="2">
        <v>0</v>
      </c>
      <c r="F1312" s="2">
        <v>0</v>
      </c>
      <c r="G1312" s="3">
        <f t="shared" si="52"/>
        <v>1185.6218000000001</v>
      </c>
      <c r="H1312" s="3">
        <f t="shared" si="41"/>
        <v>0.13999999999992951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266384.01</v>
      </c>
      <c r="D1314" s="2">
        <f>BILANCA!E311</f>
        <v>743.56</v>
      </c>
      <c r="E1314" s="2">
        <v>0</v>
      </c>
      <c r="F1314" s="2">
        <v>0</v>
      </c>
      <c r="G1314" s="3">
        <f t="shared" si="52"/>
        <v>81432.823520000005</v>
      </c>
      <c r="H1314" s="3">
        <f t="shared" si="41"/>
        <v>0.4500000000093678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3858550.52</v>
      </c>
      <c r="D1339" s="2">
        <f>BILANCA!E336</f>
        <v>5368102.7300000004</v>
      </c>
      <c r="E1339" s="2">
        <v>0</v>
      </c>
      <c r="F1339" s="2">
        <v>0</v>
      </c>
      <c r="G1339" s="3">
        <f t="shared" si="52"/>
        <v>4801674.7174200006</v>
      </c>
      <c r="H1339" s="3">
        <f t="shared" si="41"/>
        <v>0.74999999953433871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9282816.7400000002</v>
      </c>
      <c r="D1340" s="2">
        <f>BILANCA!E337</f>
        <v>10882226</v>
      </c>
      <c r="E1340" s="2">
        <v>0</v>
      </c>
      <c r="F1340" s="2">
        <v>0</v>
      </c>
      <c r="G1340" s="3">
        <f t="shared" si="52"/>
        <v>10245598.6842</v>
      </c>
      <c r="H1340" s="3">
        <f t="shared" si="41"/>
        <v>0.25999999977648258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59884.13</v>
      </c>
      <c r="E1341" s="2">
        <v>0</v>
      </c>
      <c r="F1341" s="2">
        <v>0</v>
      </c>
      <c r="G1341" s="3">
        <f t="shared" si="52"/>
        <v>39643.29406</v>
      </c>
      <c r="H1341" s="3">
        <f t="shared" si="41"/>
        <v>0.12999999999738066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104203.75</v>
      </c>
      <c r="E1342" s="2">
        <v>0</v>
      </c>
      <c r="F1342" s="2">
        <v>0</v>
      </c>
      <c r="G1342" s="3">
        <f t="shared" si="52"/>
        <v>69191.290000000008</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37.270000000000003</v>
      </c>
      <c r="E1347" s="2">
        <v>0</v>
      </c>
      <c r="F1347" s="2">
        <v>0</v>
      </c>
      <c r="G1347" s="3">
        <f t="shared" si="52"/>
        <v>25.119980000000005</v>
      </c>
      <c r="H1347" s="3">
        <f t="shared" si="41"/>
        <v>0.27000000000000313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11237558.529999999</v>
      </c>
      <c r="D1368" s="2">
        <f>BILANCA!E365</f>
        <v>12712862.359999999</v>
      </c>
      <c r="E1368" s="2">
        <v>0</v>
      </c>
      <c r="F1368" s="2">
        <v>0</v>
      </c>
      <c r="G1368" s="3">
        <f t="shared" si="57"/>
        <v>13125455.403499998</v>
      </c>
      <c r="H1368" s="3">
        <f t="shared" si="58"/>
        <v>0.83000000007450581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62921.14</v>
      </c>
      <c r="D1370" s="2">
        <f>BILANCA!E367</f>
        <v>13507.85</v>
      </c>
      <c r="E1370" s="2">
        <v>0</v>
      </c>
      <c r="F1370" s="2">
        <v>0</v>
      </c>
      <c r="G1370" s="3">
        <f t="shared" si="57"/>
        <v>32377.2624</v>
      </c>
      <c r="H1370" s="3">
        <f t="shared" si="58"/>
        <v>0.28999999999905413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2621.45</v>
      </c>
      <c r="E1384" s="2">
        <v>0</v>
      </c>
      <c r="F1384" s="2">
        <v>0</v>
      </c>
      <c r="G1384" s="3">
        <f t="shared" si="59"/>
        <v>1960.8445999999999</v>
      </c>
      <c r="H1384" s="3">
        <f t="shared" si="60"/>
        <v>0.4499999999998181</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3336.91</v>
      </c>
      <c r="E1387" s="2">
        <v>0</v>
      </c>
      <c r="F1387" s="2">
        <v>0</v>
      </c>
      <c r="G1387" s="3">
        <f t="shared" si="59"/>
        <v>2516.0301399999998</v>
      </c>
      <c r="H1387" s="3">
        <f t="shared" si="60"/>
        <v>9.0000000000145519E-2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1482742.57</v>
      </c>
      <c r="D1390" s="2">
        <f>BILANCA!E387</f>
        <v>1523485.1</v>
      </c>
      <c r="E1390" s="2">
        <v>0</v>
      </c>
      <c r="F1390" s="2">
        <v>0</v>
      </c>
      <c r="G1390" s="3">
        <f t="shared" ref="G1390:G1399" si="61">B1390/1000*C1390+B1390/500*D1390</f>
        <v>1721290.8525999999</v>
      </c>
      <c r="H1390" s="3">
        <f t="shared" ref="H1390:H1399" si="62">ABS(C1390-ROUND(C1390,0))+ABS(D1390-ROUND(D1390,0))</f>
        <v>0.53000000002793968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293542.11</v>
      </c>
      <c r="D1392" s="2">
        <f>BILANCA!E389</f>
        <v>242000</v>
      </c>
      <c r="E1392" s="2">
        <v>0</v>
      </c>
      <c r="F1392" s="2">
        <v>0</v>
      </c>
      <c r="G1392" s="3">
        <f t="shared" si="61"/>
        <v>297021.08601999999</v>
      </c>
      <c r="H1392" s="3">
        <f t="shared" si="62"/>
        <v>0.10999999998603016</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1063062.47</v>
      </c>
      <c r="D1395" s="2">
        <f>BILANCA!E392</f>
        <v>1047159.93</v>
      </c>
      <c r="E1395" s="2">
        <v>0</v>
      </c>
      <c r="F1395" s="2">
        <v>0</v>
      </c>
      <c r="G1395" s="3">
        <f t="shared" si="61"/>
        <v>1215592.1970500001</v>
      </c>
      <c r="H1395" s="3">
        <f t="shared" si="62"/>
        <v>0.53999999992083758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241767.03</v>
      </c>
      <c r="E1396" s="2">
        <v>0</v>
      </c>
      <c r="F1396" s="2">
        <v>0</v>
      </c>
      <c r="G1396" s="3">
        <f t="shared" si="61"/>
        <v>186644.14715999999</v>
      </c>
      <c r="H1396" s="3">
        <f t="shared" si="62"/>
        <v>2.9999999998835847E-2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155901.4</v>
      </c>
      <c r="E1399" s="2">
        <v>0</v>
      </c>
      <c r="F1399" s="2">
        <v>0</v>
      </c>
      <c r="G1399" s="3">
        <f t="shared" si="61"/>
        <v>121291.2892</v>
      </c>
      <c r="H1399" s="3">
        <f t="shared" si="62"/>
        <v>0.39999999999417923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1859555.43</v>
      </c>
      <c r="D1400" s="14">
        <f>BILANCA!E397</f>
        <v>1557881.36</v>
      </c>
      <c r="E1400" s="14">
        <v>0</v>
      </c>
      <c r="F1400" s="14">
        <v>0</v>
      </c>
      <c r="G1400" s="15">
        <f t="shared" si="52"/>
        <v>1940374.0785000003</v>
      </c>
      <c r="H1400" s="15">
        <f t="shared" si="41"/>
        <v>0.7900000000372529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83307256.609999999</v>
      </c>
      <c r="D1485" s="2">
        <f>'RAS-funkcijski'!E89</f>
        <v>92260727.230000004</v>
      </c>
      <c r="E1485" s="2">
        <v>0</v>
      </c>
      <c r="F1485" s="2">
        <v>0</v>
      </c>
      <c r="G1485" s="3">
        <f t="shared" si="52"/>
        <v>22765440.440950003</v>
      </c>
      <c r="H1485" s="3">
        <f t="shared" si="63"/>
        <v>0.62000000476837158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83307256.609999999</v>
      </c>
      <c r="D1495" s="2">
        <f>'RAS-funkcijski'!E99</f>
        <v>92260727.230000004</v>
      </c>
      <c r="E1495" s="2">
        <v>0</v>
      </c>
      <c r="F1495" s="2">
        <v>0</v>
      </c>
      <c r="G1495" s="3">
        <f t="shared" si="52"/>
        <v>25443727.551650003</v>
      </c>
      <c r="H1495" s="3">
        <f t="shared" si="63"/>
        <v>0.62000000476837158</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83307256.609999999</v>
      </c>
      <c r="D1496" s="2">
        <f>'RAS-funkcijski'!E100</f>
        <v>92260727.230000004</v>
      </c>
      <c r="E1496" s="2">
        <v>0</v>
      </c>
      <c r="F1496" s="2">
        <v>0</v>
      </c>
      <c r="G1496" s="3">
        <f t="shared" si="52"/>
        <v>25711556.26272</v>
      </c>
      <c r="H1496" s="3">
        <f t="shared" si="63"/>
        <v>0.62000000476837158</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83307256.609999999</v>
      </c>
      <c r="D1537" s="14">
        <f>'RAS-funkcijski'!E141</f>
        <v>92260727.230000004</v>
      </c>
      <c r="E1537" s="14">
        <v>0</v>
      </c>
      <c r="F1537" s="14">
        <v>0</v>
      </c>
      <c r="G1537" s="15">
        <f t="shared" si="52"/>
        <v>36692533.416590005</v>
      </c>
      <c r="H1537" s="15">
        <f t="shared" si="63"/>
        <v>0.62000000476837158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563606.71</v>
      </c>
      <c r="D1538" s="7">
        <f>'P-VRIO'!E5</f>
        <v>2564823.12</v>
      </c>
      <c r="E1538" s="7">
        <v>0</v>
      </c>
      <c r="F1538" s="7">
        <v>0</v>
      </c>
      <c r="G1538" s="8">
        <f t="shared" si="52"/>
        <v>5693.2529500000001</v>
      </c>
      <c r="H1538" s="8">
        <f t="shared" si="63"/>
        <v>0.41000000014901161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2564623.12</v>
      </c>
      <c r="E1539" s="2">
        <v>0</v>
      </c>
      <c r="F1539" s="2">
        <v>0</v>
      </c>
      <c r="G1539" s="3">
        <f t="shared" si="52"/>
        <v>10258.492480000001</v>
      </c>
      <c r="H1539" s="3">
        <f t="shared" si="63"/>
        <v>0.12000000011175871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2564623.12</v>
      </c>
      <c r="E1540" s="2">
        <v>0</v>
      </c>
      <c r="F1540" s="2">
        <v>0</v>
      </c>
      <c r="G1540" s="3">
        <f t="shared" si="52"/>
        <v>15387.738720000001</v>
      </c>
      <c r="H1540" s="3">
        <f t="shared" si="63"/>
        <v>0.12000000011175871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2564623.12</v>
      </c>
      <c r="E1542" s="2">
        <v>0</v>
      </c>
      <c r="F1542" s="2">
        <v>0</v>
      </c>
      <c r="G1542" s="3">
        <f t="shared" si="52"/>
        <v>25646.231200000002</v>
      </c>
      <c r="H1542" s="3">
        <f t="shared" si="63"/>
        <v>0.12000000011175871</v>
      </c>
      <c r="I1542" s="11">
        <f t="shared" si="64"/>
        <v>3077.5477468661898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563606.71</v>
      </c>
      <c r="D1555" s="2">
        <f>'P-VRIO'!E22</f>
        <v>200</v>
      </c>
      <c r="E1555" s="2">
        <v>0</v>
      </c>
      <c r="F1555" s="2">
        <v>0</v>
      </c>
      <c r="G1555" s="3">
        <f t="shared" si="52"/>
        <v>10152.120779999999</v>
      </c>
      <c r="H1555" s="3">
        <f t="shared" si="63"/>
        <v>0.2900000000372529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563606.71</v>
      </c>
      <c r="D1556" s="2">
        <f>'P-VRIO'!E23</f>
        <v>200</v>
      </c>
      <c r="E1556" s="2">
        <v>0</v>
      </c>
      <c r="F1556" s="2">
        <v>0</v>
      </c>
      <c r="G1556" s="3">
        <f t="shared" si="52"/>
        <v>10716.127489999999</v>
      </c>
      <c r="H1556" s="3">
        <f t="shared" si="63"/>
        <v>0.2900000000372529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563406.71</v>
      </c>
      <c r="D1558" s="2">
        <f>'P-VRIO'!E25</f>
        <v>0</v>
      </c>
      <c r="E1558" s="2">
        <v>0</v>
      </c>
      <c r="F1558" s="2">
        <v>0</v>
      </c>
      <c r="G1558" s="3">
        <f t="shared" si="52"/>
        <v>11831.54091</v>
      </c>
      <c r="H1558" s="3">
        <f t="shared" si="63"/>
        <v>0.2900000000372529</v>
      </c>
      <c r="I1558" s="11">
        <f t="shared" si="66"/>
        <v>3431.1468643407593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200</v>
      </c>
      <c r="D1562" s="2">
        <f>'P-VRIO'!E29</f>
        <v>200</v>
      </c>
      <c r="E1562" s="2">
        <v>0</v>
      </c>
      <c r="F1562" s="2">
        <v>0</v>
      </c>
      <c r="G1562" s="3">
        <f t="shared" si="52"/>
        <v>15</v>
      </c>
      <c r="H1562" s="3">
        <f t="shared" si="63"/>
        <v>0</v>
      </c>
      <c r="I1562" s="11">
        <f t="shared" si="66"/>
        <v>0</v>
      </c>
      <c r="J1562" s="3">
        <f>IF(AND(Skriveni!C1562&lt;&gt;0,Skriveni!D1562&lt;&gt;0),1,0)</f>
        <v>1</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2714.6</v>
      </c>
      <c r="E1571" s="2">
        <v>0</v>
      </c>
      <c r="F1571" s="2">
        <v>0</v>
      </c>
      <c r="G1571" s="3">
        <f t="shared" si="52"/>
        <v>184.59280000000001</v>
      </c>
      <c r="H1571" s="3">
        <f t="shared" si="63"/>
        <v>0.40000000000009095</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2714.6</v>
      </c>
      <c r="E1577" s="2">
        <v>0</v>
      </c>
      <c r="F1577" s="2">
        <v>0</v>
      </c>
      <c r="G1577" s="3">
        <f t="shared" si="52"/>
        <v>217.16800000000001</v>
      </c>
      <c r="H1577" s="3">
        <f t="shared" si="63"/>
        <v>0.40000000000009095</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2714.6</v>
      </c>
      <c r="E1578" s="2">
        <v>0</v>
      </c>
      <c r="F1578" s="2">
        <v>0</v>
      </c>
      <c r="G1578" s="3">
        <f t="shared" si="52"/>
        <v>222.59720000000002</v>
      </c>
      <c r="H1578" s="3">
        <f t="shared" si="63"/>
        <v>0.40000000000009095</v>
      </c>
      <c r="I1578" s="11">
        <f t="shared" ref="I1578:I1581" si="69">G1578*H1578</f>
        <v>89.038880000020256</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24441846.93</v>
      </c>
      <c r="D1582" s="7"/>
      <c r="E1582" s="7">
        <v>0</v>
      </c>
      <c r="F1582" s="7">
        <v>0</v>
      </c>
      <c r="G1582" s="8">
        <f t="shared" ref="G1582:G1686" si="70">B1582/1000*C1582</f>
        <v>24441.84693</v>
      </c>
      <c r="H1582" s="8">
        <f t="shared" ref="H1582:H1686" si="71">ABS(C1582-ROUND(C1582,0))</f>
        <v>7.0000000298023224E-2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96960273.519999996</v>
      </c>
      <c r="D1583" s="2">
        <v>0</v>
      </c>
      <c r="E1583" s="2">
        <v>0</v>
      </c>
      <c r="F1583" s="2">
        <v>0</v>
      </c>
      <c r="G1583" s="3">
        <f t="shared" si="70"/>
        <v>193920.54704</v>
      </c>
      <c r="H1583" s="3">
        <f t="shared" si="71"/>
        <v>0.48000000417232513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1109557.19</v>
      </c>
      <c r="D1584" s="2">
        <v>0</v>
      </c>
      <c r="E1584" s="2">
        <v>0</v>
      </c>
      <c r="F1584" s="2">
        <v>0</v>
      </c>
      <c r="G1584" s="3">
        <f t="shared" si="70"/>
        <v>3328.67157</v>
      </c>
      <c r="H1584" s="3">
        <f t="shared" si="71"/>
        <v>0.18999999994412065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89086145.459999993</v>
      </c>
      <c r="D1585" s="2">
        <v>0</v>
      </c>
      <c r="E1585" s="2">
        <v>0</v>
      </c>
      <c r="F1585" s="2">
        <v>0</v>
      </c>
      <c r="G1585" s="3">
        <f t="shared" si="70"/>
        <v>356344.58184</v>
      </c>
      <c r="H1585" s="3">
        <f t="shared" si="71"/>
        <v>0.45999999344348907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52595786.289999999</v>
      </c>
      <c r="D1586" s="2">
        <v>0</v>
      </c>
      <c r="E1586" s="2">
        <v>0</v>
      </c>
      <c r="F1586" s="2">
        <v>0</v>
      </c>
      <c r="G1586" s="3">
        <f t="shared" si="70"/>
        <v>262978.93144999997</v>
      </c>
      <c r="H1586" s="3">
        <f t="shared" si="71"/>
        <v>0.28999999910593033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35727907.979999997</v>
      </c>
      <c r="D1587" s="2">
        <v>0</v>
      </c>
      <c r="E1587" s="2">
        <v>0</v>
      </c>
      <c r="F1587" s="2">
        <v>0</v>
      </c>
      <c r="G1587" s="3">
        <f t="shared" si="70"/>
        <v>214367.44787999999</v>
      </c>
      <c r="H1587" s="3">
        <f t="shared" si="71"/>
        <v>2.0000003278255463E-2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88670.22</v>
      </c>
      <c r="D1588" s="2">
        <v>0</v>
      </c>
      <c r="E1588" s="2">
        <v>0</v>
      </c>
      <c r="F1588" s="2">
        <v>0</v>
      </c>
      <c r="G1588" s="3">
        <f t="shared" si="70"/>
        <v>620.69154000000003</v>
      </c>
      <c r="H1588" s="3">
        <f t="shared" si="71"/>
        <v>0.22000000000116415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26224.17</v>
      </c>
      <c r="D1591" s="2">
        <v>0</v>
      </c>
      <c r="E1591" s="2">
        <v>0</v>
      </c>
      <c r="F1591" s="2">
        <v>0</v>
      </c>
      <c r="G1591" s="3">
        <f t="shared" si="70"/>
        <v>262.24169999999998</v>
      </c>
      <c r="H1591" s="3">
        <f t="shared" si="71"/>
        <v>0.16999999999825377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647556.80000000005</v>
      </c>
      <c r="D1593" s="2">
        <v>0</v>
      </c>
      <c r="E1593" s="2">
        <v>0</v>
      </c>
      <c r="F1593" s="2">
        <v>0</v>
      </c>
      <c r="G1593" s="3">
        <f t="shared" si="70"/>
        <v>7770.6816000000008</v>
      </c>
      <c r="H1593" s="3">
        <f t="shared" si="71"/>
        <v>0.19999999995343387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3431136.93</v>
      </c>
      <c r="D1594" s="2">
        <v>0</v>
      </c>
      <c r="E1594" s="2">
        <v>0</v>
      </c>
      <c r="F1594" s="2">
        <v>0</v>
      </c>
      <c r="G1594" s="3">
        <f t="shared" si="70"/>
        <v>44604.78009</v>
      </c>
      <c r="H1594" s="3">
        <f t="shared" si="71"/>
        <v>6.9999999832361937E-2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13002.03</v>
      </c>
      <c r="D1595" s="2">
        <v>0</v>
      </c>
      <c r="E1595" s="2">
        <v>0</v>
      </c>
      <c r="F1595" s="2">
        <v>0</v>
      </c>
      <c r="G1595" s="3">
        <f t="shared" si="70"/>
        <v>182.02842000000001</v>
      </c>
      <c r="H1595" s="3">
        <f t="shared" si="71"/>
        <v>3.0000000000654836E-2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13002.03</v>
      </c>
      <c r="D1599" s="2">
        <v>0</v>
      </c>
      <c r="E1599" s="2">
        <v>0</v>
      </c>
      <c r="F1599" s="2">
        <v>0</v>
      </c>
      <c r="G1599" s="3">
        <f t="shared" si="70"/>
        <v>234.03654</v>
      </c>
      <c r="H1599" s="3">
        <f t="shared" si="71"/>
        <v>3.0000000000654836E-2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3320431.91</v>
      </c>
      <c r="D1601" s="2">
        <v>0</v>
      </c>
      <c r="E1601" s="2">
        <v>0</v>
      </c>
      <c r="F1601" s="2">
        <v>0</v>
      </c>
      <c r="G1601" s="3">
        <f>B1601/1000*C1601</f>
        <v>66408.638200000001</v>
      </c>
      <c r="H1601" s="3">
        <f>ABS(C1601-ROUND(C1601,0))</f>
        <v>8.9999999850988388E-2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92261333.629999995</v>
      </c>
      <c r="D1602" s="2">
        <v>0</v>
      </c>
      <c r="E1602" s="2">
        <v>0</v>
      </c>
      <c r="F1602" s="2">
        <v>0</v>
      </c>
      <c r="G1602" s="3">
        <f t="shared" si="70"/>
        <v>1937488.0062299999</v>
      </c>
      <c r="H1602" s="3">
        <f t="shared" si="71"/>
        <v>0.37000000476837158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1102823.48</v>
      </c>
      <c r="D1603" s="2">
        <v>0</v>
      </c>
      <c r="E1603" s="2">
        <v>0</v>
      </c>
      <c r="F1603" s="2">
        <v>0</v>
      </c>
      <c r="G1603" s="3">
        <f t="shared" si="70"/>
        <v>24262.116559999999</v>
      </c>
      <c r="H1603" s="3">
        <f t="shared" si="71"/>
        <v>0.47999999998137355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85983954.969999999</v>
      </c>
      <c r="D1604" s="2">
        <v>0</v>
      </c>
      <c r="E1604" s="2">
        <v>0</v>
      </c>
      <c r="F1604" s="2">
        <v>0</v>
      </c>
      <c r="G1604" s="3">
        <f t="shared" si="70"/>
        <v>1977630.96431</v>
      </c>
      <c r="H1604" s="3">
        <f t="shared" si="71"/>
        <v>3.0000001192092896E-2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52344837.579999998</v>
      </c>
      <c r="D1605" s="2">
        <v>0</v>
      </c>
      <c r="E1605" s="2">
        <v>0</v>
      </c>
      <c r="F1605" s="2">
        <v>0</v>
      </c>
      <c r="G1605" s="3">
        <f t="shared" si="70"/>
        <v>1256276.10192</v>
      </c>
      <c r="H1605" s="3">
        <f t="shared" si="71"/>
        <v>0.42000000178813934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32761138.170000002</v>
      </c>
      <c r="D1606" s="2">
        <v>0</v>
      </c>
      <c r="E1606" s="2">
        <v>0</v>
      </c>
      <c r="F1606" s="2">
        <v>0</v>
      </c>
      <c r="G1606" s="3">
        <f t="shared" si="70"/>
        <v>819028.45425000007</v>
      </c>
      <c r="H1606" s="3">
        <f t="shared" si="71"/>
        <v>0.17000000178813934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200184.24</v>
      </c>
      <c r="D1607" s="2">
        <v>0</v>
      </c>
      <c r="E1607" s="2">
        <v>0</v>
      </c>
      <c r="F1607" s="2">
        <v>0</v>
      </c>
      <c r="G1607" s="3">
        <f t="shared" si="70"/>
        <v>5204.7902399999994</v>
      </c>
      <c r="H1607" s="3">
        <f t="shared" si="71"/>
        <v>0.23999999999068677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26224.17</v>
      </c>
      <c r="D1610" s="2">
        <v>0</v>
      </c>
      <c r="E1610" s="2">
        <v>0</v>
      </c>
      <c r="F1610" s="2">
        <v>0</v>
      </c>
      <c r="G1610" s="3">
        <f t="shared" si="70"/>
        <v>760.50093000000004</v>
      </c>
      <c r="H1610" s="3">
        <f t="shared" si="71"/>
        <v>0.16999999999825377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651570.81000000006</v>
      </c>
      <c r="D1612" s="2">
        <v>0</v>
      </c>
      <c r="E1612" s="2">
        <v>0</v>
      </c>
      <c r="F1612" s="2">
        <v>0</v>
      </c>
      <c r="G1612" s="3">
        <f t="shared" si="70"/>
        <v>20198.695110000001</v>
      </c>
      <c r="H1612" s="3">
        <f t="shared" si="71"/>
        <v>0.18999999994412065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3267049.05</v>
      </c>
      <c r="D1613" s="2">
        <v>0</v>
      </c>
      <c r="E1613" s="2">
        <v>0</v>
      </c>
      <c r="F1613" s="2">
        <v>0</v>
      </c>
      <c r="G1613" s="3">
        <f t="shared" si="70"/>
        <v>104545.5696</v>
      </c>
      <c r="H1613" s="3">
        <f t="shared" si="71"/>
        <v>4.9999999813735485E-2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13002.03</v>
      </c>
      <c r="D1614" s="2">
        <v>0</v>
      </c>
      <c r="E1614" s="2">
        <v>0</v>
      </c>
      <c r="F1614" s="2">
        <v>0</v>
      </c>
      <c r="G1614" s="3">
        <f t="shared" si="70"/>
        <v>429.06699000000003</v>
      </c>
      <c r="H1614" s="3">
        <f t="shared" si="71"/>
        <v>3.0000000000654836E-2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13002.03</v>
      </c>
      <c r="D1618" s="2">
        <v>0</v>
      </c>
      <c r="E1618" s="2">
        <v>0</v>
      </c>
      <c r="F1618" s="2">
        <v>0</v>
      </c>
      <c r="G1618" s="3">
        <f t="shared" si="70"/>
        <v>481.07511</v>
      </c>
      <c r="H1618" s="3">
        <f t="shared" si="71"/>
        <v>3.0000000000654836E-2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1894504.1</v>
      </c>
      <c r="D1620" s="2">
        <v>0</v>
      </c>
      <c r="E1620" s="2">
        <v>0</v>
      </c>
      <c r="F1620" s="2">
        <v>0</v>
      </c>
      <c r="G1620" s="3">
        <f>B1620/1000*C1620</f>
        <v>73885.659899999999</v>
      </c>
      <c r="H1620" s="3">
        <f>ABS(C1620-ROUND(C1620,0))</f>
        <v>0.10000000009313226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29140786.819999993</v>
      </c>
      <c r="D1621" s="2">
        <v>0</v>
      </c>
      <c r="E1621" s="2">
        <v>0</v>
      </c>
      <c r="F1621" s="2">
        <v>0</v>
      </c>
      <c r="G1621" s="3">
        <f t="shared" si="70"/>
        <v>1165631.4727999996</v>
      </c>
      <c r="H1621" s="3">
        <f t="shared" si="71"/>
        <v>0.18000000715255737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5432000.870000001</v>
      </c>
      <c r="D1622" s="2">
        <v>0</v>
      </c>
      <c r="E1622" s="2">
        <v>0</v>
      </c>
      <c r="F1622" s="2">
        <v>0</v>
      </c>
      <c r="G1622" s="3">
        <f t="shared" si="70"/>
        <v>222712.03567000004</v>
      </c>
      <c r="H1622" s="3">
        <f t="shared" si="71"/>
        <v>0.12999999895691872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1310.32</v>
      </c>
      <c r="D1623" s="2">
        <v>0</v>
      </c>
      <c r="E1623" s="2">
        <v>0</v>
      </c>
      <c r="F1623" s="2">
        <v>0</v>
      </c>
      <c r="G1623" s="3">
        <f t="shared" si="70"/>
        <v>55.033439999999999</v>
      </c>
      <c r="H1623" s="3">
        <f t="shared" si="71"/>
        <v>0.31999999999993634</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1310.32</v>
      </c>
      <c r="D1624" s="2">
        <v>0</v>
      </c>
      <c r="E1624" s="2">
        <v>0</v>
      </c>
      <c r="F1624" s="2">
        <v>0</v>
      </c>
      <c r="G1624" s="3">
        <f t="shared" si="70"/>
        <v>56.343759999999996</v>
      </c>
      <c r="H1624" s="3">
        <f t="shared" si="71"/>
        <v>0.31999999999993634</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5370806.4200000009</v>
      </c>
      <c r="D1628" s="2">
        <v>0</v>
      </c>
      <c r="E1628" s="2">
        <v>0</v>
      </c>
      <c r="F1628" s="2">
        <v>0</v>
      </c>
      <c r="G1628" s="3">
        <f t="shared" si="70"/>
        <v>252427.90174000003</v>
      </c>
      <c r="H1628" s="3">
        <f t="shared" si="71"/>
        <v>0.42000000085681677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5370806.4200000009</v>
      </c>
      <c r="D1634" s="2">
        <v>0</v>
      </c>
      <c r="E1634" s="2">
        <v>0</v>
      </c>
      <c r="F1634" s="2">
        <v>0</v>
      </c>
      <c r="G1634" s="3">
        <f t="shared" si="70"/>
        <v>284652.74026000005</v>
      </c>
      <c r="H1634" s="3">
        <f t="shared" si="71"/>
        <v>0.42000000085681677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4587165.4400000004</v>
      </c>
      <c r="D1635" s="2">
        <v>0</v>
      </c>
      <c r="E1635" s="2">
        <v>0</v>
      </c>
      <c r="F1635" s="2">
        <v>0</v>
      </c>
      <c r="G1635" s="3">
        <f t="shared" si="70"/>
        <v>247706.93376000001</v>
      </c>
      <c r="H1635" s="3">
        <f t="shared" si="71"/>
        <v>0.44000000040978193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782681.21</v>
      </c>
      <c r="D1636" s="2">
        <v>0</v>
      </c>
      <c r="E1636" s="2">
        <v>0</v>
      </c>
      <c r="F1636" s="2">
        <v>0</v>
      </c>
      <c r="G1636" s="3">
        <f t="shared" si="70"/>
        <v>43047.466549999997</v>
      </c>
      <c r="H1636" s="3">
        <f t="shared" si="71"/>
        <v>0.2099999999627471</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184.03</v>
      </c>
      <c r="D1637" s="2">
        <v>0</v>
      </c>
      <c r="E1637" s="2">
        <v>0</v>
      </c>
      <c r="F1637" s="2">
        <v>0</v>
      </c>
      <c r="G1637" s="3">
        <f t="shared" si="70"/>
        <v>10.305680000000001</v>
      </c>
      <c r="H1637" s="3">
        <f t="shared" si="71"/>
        <v>3.0000000000001137E-2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775.74</v>
      </c>
      <c r="D1638" s="2">
        <v>0</v>
      </c>
      <c r="E1638" s="2">
        <v>0</v>
      </c>
      <c r="F1638" s="2">
        <v>0</v>
      </c>
      <c r="G1638" s="3">
        <f t="shared" si="70"/>
        <v>44.217179999999999</v>
      </c>
      <c r="H1638" s="3">
        <f t="shared" si="71"/>
        <v>0.25999999999999091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59884.13</v>
      </c>
      <c r="D1669" s="2">
        <v>0</v>
      </c>
      <c r="E1669" s="2">
        <v>0</v>
      </c>
      <c r="F1669" s="2">
        <v>0</v>
      </c>
      <c r="G1669" s="3">
        <f t="shared" si="70"/>
        <v>5269.8034399999997</v>
      </c>
      <c r="H1669" s="3">
        <f t="shared" si="71"/>
        <v>0.12999999999738066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59884.13</v>
      </c>
      <c r="D1670" s="2">
        <v>0</v>
      </c>
      <c r="E1670" s="2">
        <v>0</v>
      </c>
      <c r="F1670" s="2">
        <v>0</v>
      </c>
      <c r="G1670" s="3">
        <f t="shared" si="70"/>
        <v>5329.6875699999991</v>
      </c>
      <c r="H1670" s="3">
        <f t="shared" si="71"/>
        <v>0.12999999999738066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23708785.950000003</v>
      </c>
      <c r="D1681" s="2">
        <v>0</v>
      </c>
      <c r="E1681" s="2">
        <v>0</v>
      </c>
      <c r="F1681" s="2">
        <v>0</v>
      </c>
      <c r="G1681" s="3">
        <f t="shared" si="70"/>
        <v>2370878.5950000002</v>
      </c>
      <c r="H1681" s="3">
        <f t="shared" si="71"/>
        <v>4.9999997019767761E-2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145355.39000000001</v>
      </c>
      <c r="D1682" s="2">
        <v>0</v>
      </c>
      <c r="E1682" s="2">
        <v>0</v>
      </c>
      <c r="F1682" s="2">
        <v>0</v>
      </c>
      <c r="G1682" s="3">
        <f t="shared" si="70"/>
        <v>14680.894390000003</v>
      </c>
      <c r="H1682" s="3">
        <f t="shared" si="71"/>
        <v>0.39000000001396984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10732856.6</v>
      </c>
      <c r="D1683" s="2">
        <v>0</v>
      </c>
      <c r="E1683" s="2">
        <v>0</v>
      </c>
      <c r="F1683" s="2">
        <v>0</v>
      </c>
      <c r="G1683" s="3">
        <f t="shared" si="70"/>
        <v>1094751.3731999998</v>
      </c>
      <c r="H1683" s="3">
        <f t="shared" si="71"/>
        <v>0.40000000037252903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104203.75</v>
      </c>
      <c r="D1684" s="2">
        <v>0</v>
      </c>
      <c r="E1684" s="2">
        <v>0</v>
      </c>
      <c r="F1684" s="2">
        <v>0</v>
      </c>
      <c r="G1684" s="3">
        <f t="shared" si="70"/>
        <v>10732.98625</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12726370.210000001</v>
      </c>
      <c r="D1686" s="14">
        <v>0</v>
      </c>
      <c r="E1686" s="14">
        <v>0</v>
      </c>
      <c r="F1686" s="14">
        <v>0</v>
      </c>
      <c r="G1686" s="15">
        <f t="shared" si="70"/>
        <v>1336268.8720500001</v>
      </c>
      <c r="H1686" s="15">
        <f t="shared" si="71"/>
        <v>0.21000000089406967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32336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80918726.469999999</v>
      </c>
      <c r="I17" s="275">
        <f>'PR-RAS'!E6</f>
        <v>88941503.550000012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78789888.280000001</v>
      </c>
      <c r="I18" s="275">
        <f>'PR-RAS'!E152</f>
        <v>88573840.070000008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20291694</v>
      </c>
      <c r="I20" s="275">
        <f>'PR-RAS'!E650</f>
        <v>23636239.269999996</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28238798.889999997</v>
      </c>
      <c r="I22" s="275">
        <f>BILANCA!E7</f>
        <v>30600678.550000001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5801301.040000001</v>
      </c>
      <c r="I23" s="275">
        <f>BILANCA!E69</f>
        <v>7675362.1799999997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24441846.93</v>
      </c>
      <c r="I24" s="275">
        <f>BILANCA!E177</f>
        <v>29141819.850000001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9598253.0000000019</v>
      </c>
      <c r="I25" s="275">
        <f>BILANCA!E251</f>
        <v>9134220.879999999</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83307256.609999999</v>
      </c>
      <c r="I31" s="275">
        <f>'RAS-funkcijski'!E141</f>
        <v>92260727.230000004</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563606.71</v>
      </c>
      <c r="I33" s="275">
        <f>'P-VRIO'!E5</f>
        <v>2564823.12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563606.71</v>
      </c>
      <c r="I34" s="275">
        <f>'P-VRIO'!E22</f>
        <v>200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2714.6</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2714.6</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24441846.93</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29140786.819999993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5432000.870000001</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23708785.950000003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9" zoomScaleNormal="100" workbookViewId="0">
      <selection activeCell="E414" sqref="E41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80918726.469999999</v>
      </c>
      <c r="E6" s="60">
        <f>E7+E43+E49+E82+E106+E125+E134+E140</f>
        <v>88941503.550000012</v>
      </c>
      <c r="F6" s="45">
        <f t="shared" ref="F6:F132" si="0">IF(D6&lt;&gt;0,IF(E6/D6&gt;=100,"&gt;&gt;100",E6/D6*100),"-")</f>
        <v>109.91461115366712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2242853.8199999998</v>
      </c>
      <c r="E49" s="60">
        <f>E50+E53+E58+E61+E64+E68+E71+E74+E77</f>
        <v>750125.8</v>
      </c>
      <c r="F49" s="45">
        <f t="shared" si="0"/>
        <v>33.445148913004061</v>
      </c>
    </row>
    <row r="50" spans="1:6" ht="12.75" customHeight="1" x14ac:dyDescent="0.2">
      <c r="A50" s="63">
        <v>631</v>
      </c>
      <c r="B50" s="65" t="s">
        <v>103</v>
      </c>
      <c r="C50" s="247" t="s">
        <v>104</v>
      </c>
      <c r="D50" s="60">
        <f t="shared" ref="D50:E50" si="7">D51+D52</f>
        <v>925270.44</v>
      </c>
      <c r="E50" s="60">
        <f t="shared" si="7"/>
        <v>0</v>
      </c>
      <c r="F50" s="45">
        <f t="shared" si="0"/>
        <v>0</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925270.44</v>
      </c>
      <c r="E52" s="194"/>
      <c r="F52" s="45">
        <f t="shared" si="0"/>
        <v>0</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1061620.96</v>
      </c>
      <c r="E61" s="60">
        <f t="shared" si="10"/>
        <v>0</v>
      </c>
      <c r="F61" s="45">
        <f t="shared" si="0"/>
        <v>0</v>
      </c>
    </row>
    <row r="62" spans="1:6" ht="12.75" customHeight="1" x14ac:dyDescent="0.2">
      <c r="A62" s="63">
        <v>6341</v>
      </c>
      <c r="B62" s="65" t="s">
        <v>127</v>
      </c>
      <c r="C62" s="247" t="s">
        <v>128</v>
      </c>
      <c r="D62" s="194">
        <v>773012.76</v>
      </c>
      <c r="E62" s="194"/>
      <c r="F62" s="45">
        <f t="shared" si="0"/>
        <v>0</v>
      </c>
    </row>
    <row r="63" spans="1:6" ht="12.75" customHeight="1" x14ac:dyDescent="0.2">
      <c r="A63" s="63">
        <v>6342</v>
      </c>
      <c r="B63" s="65" t="s">
        <v>129</v>
      </c>
      <c r="C63" s="247" t="s">
        <v>130</v>
      </c>
      <c r="D63" s="194">
        <v>288608.2</v>
      </c>
      <c r="E63" s="194"/>
      <c r="F63" s="45">
        <f t="shared" si="0"/>
        <v>0</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48952.98</v>
      </c>
      <c r="E68" s="60">
        <f t="shared" si="11"/>
        <v>54952.98</v>
      </c>
      <c r="F68" s="45">
        <f t="shared" si="0"/>
        <v>112.25665934944102</v>
      </c>
    </row>
    <row r="69" spans="1:6" ht="12.75" customHeight="1" x14ac:dyDescent="0.2">
      <c r="A69" s="63" t="s">
        <v>141</v>
      </c>
      <c r="B69" s="64" t="s">
        <v>142</v>
      </c>
      <c r="C69" s="247" t="s">
        <v>141</v>
      </c>
      <c r="D69" s="194">
        <v>2500</v>
      </c>
      <c r="E69" s="194">
        <v>8500</v>
      </c>
      <c r="F69" s="45">
        <f t="shared" si="0"/>
        <v>340</v>
      </c>
    </row>
    <row r="70" spans="1:6" ht="24" x14ac:dyDescent="0.2">
      <c r="A70" s="63" t="s">
        <v>143</v>
      </c>
      <c r="B70" s="64" t="s">
        <v>144</v>
      </c>
      <c r="C70" s="247" t="s">
        <v>143</v>
      </c>
      <c r="D70" s="194">
        <v>46452.98</v>
      </c>
      <c r="E70" s="194">
        <v>46452.98</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297972.21000000002</v>
      </c>
      <c r="F74" s="45" t="str">
        <f t="shared" si="0"/>
        <v>-</v>
      </c>
    </row>
    <row r="75" spans="1:6" ht="12.75" customHeight="1" x14ac:dyDescent="0.2">
      <c r="A75" s="63" t="s">
        <v>153</v>
      </c>
      <c r="B75" s="65" t="s">
        <v>154</v>
      </c>
      <c r="C75" s="247" t="s">
        <v>153</v>
      </c>
      <c r="D75" s="194">
        <v>0</v>
      </c>
      <c r="E75" s="194">
        <v>295720.56</v>
      </c>
      <c r="F75" s="45" t="str">
        <f t="shared" si="0"/>
        <v>-</v>
      </c>
    </row>
    <row r="76" spans="1:6" ht="12.75" customHeight="1" x14ac:dyDescent="0.2">
      <c r="A76" s="63" t="s">
        <v>155</v>
      </c>
      <c r="B76" s="65" t="s">
        <v>156</v>
      </c>
      <c r="C76" s="247" t="s">
        <v>155</v>
      </c>
      <c r="D76" s="194">
        <v>0</v>
      </c>
      <c r="E76" s="194">
        <v>2251.65</v>
      </c>
      <c r="F76" s="45" t="str">
        <f t="shared" si="0"/>
        <v>-</v>
      </c>
    </row>
    <row r="77" spans="1:6" ht="24" x14ac:dyDescent="0.2">
      <c r="A77" s="63" t="s">
        <v>157</v>
      </c>
      <c r="B77" s="65" t="s">
        <v>158</v>
      </c>
      <c r="C77" s="247" t="s">
        <v>157</v>
      </c>
      <c r="D77" s="60">
        <f t="shared" ref="D77:E77" si="14">SUM(D78:D81)</f>
        <v>207009.44</v>
      </c>
      <c r="E77" s="60">
        <f t="shared" si="14"/>
        <v>397200.61</v>
      </c>
      <c r="F77" s="45">
        <f t="shared" si="0"/>
        <v>191.8756023879877</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70714.84</v>
      </c>
      <c r="E79" s="194">
        <v>150000</v>
      </c>
      <c r="F79" s="45">
        <f t="shared" si="0"/>
        <v>212.11954944676395</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136294.6</v>
      </c>
      <c r="E81" s="194">
        <v>247200.61</v>
      </c>
      <c r="F81" s="45">
        <f t="shared" si="0"/>
        <v>181.37227006792637</v>
      </c>
    </row>
    <row r="82" spans="1:6" ht="12.75" customHeight="1" x14ac:dyDescent="0.2">
      <c r="A82" s="63">
        <v>64</v>
      </c>
      <c r="B82" s="64" t="s">
        <v>167</v>
      </c>
      <c r="C82" s="247" t="s">
        <v>168</v>
      </c>
      <c r="D82" s="60">
        <f t="shared" ref="D82:E82" si="15">D83+D91+D98</f>
        <v>2629.05</v>
      </c>
      <c r="E82" s="60">
        <f t="shared" si="15"/>
        <v>3058.0299999999997</v>
      </c>
      <c r="F82" s="45">
        <f t="shared" si="0"/>
        <v>116.31692056065876</v>
      </c>
    </row>
    <row r="83" spans="1:6" ht="12.75" customHeight="1" x14ac:dyDescent="0.2">
      <c r="A83" s="63">
        <v>641</v>
      </c>
      <c r="B83" s="64" t="s">
        <v>169</v>
      </c>
      <c r="C83" s="247" t="s">
        <v>170</v>
      </c>
      <c r="D83" s="60">
        <f t="shared" ref="D83:E83" si="16">SUM(D84:D90)</f>
        <v>2629.05</v>
      </c>
      <c r="E83" s="60">
        <f t="shared" si="16"/>
        <v>3058.0299999999997</v>
      </c>
      <c r="F83" s="45">
        <f t="shared" si="0"/>
        <v>116.31692056065876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30.76</v>
      </c>
      <c r="E85" s="194">
        <v>44.62</v>
      </c>
      <c r="F85" s="45">
        <f t="shared" si="0"/>
        <v>145.05851755526658</v>
      </c>
    </row>
    <row r="86" spans="1:6" ht="12.75" customHeight="1" x14ac:dyDescent="0.2">
      <c r="A86" s="63">
        <v>6414</v>
      </c>
      <c r="B86" s="64" t="s">
        <v>175</v>
      </c>
      <c r="C86" s="247" t="s">
        <v>176</v>
      </c>
      <c r="D86" s="194">
        <v>2598.29</v>
      </c>
      <c r="E86" s="194">
        <v>3013.41</v>
      </c>
      <c r="F86" s="45">
        <f t="shared" si="0"/>
        <v>115.97666157357338</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6800408.9299999997</v>
      </c>
      <c r="E106" s="60">
        <f>E107+E112+E120+E124</f>
        <v>6714234.7699999996</v>
      </c>
      <c r="F106" s="45">
        <f t="shared" si="0"/>
        <v>98.732809145934695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6800408.9299999997</v>
      </c>
      <c r="E112" s="60">
        <f t="shared" si="20"/>
        <v>6714234.7699999996</v>
      </c>
      <c r="F112" s="45">
        <f t="shared" si="0"/>
        <v>98.732809145934695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6800408.9299999997</v>
      </c>
      <c r="E117" s="194">
        <v>6714234.7699999996</v>
      </c>
      <c r="F117" s="45">
        <f t="shared" si="0"/>
        <v>98.732809145934695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1093018.27</v>
      </c>
      <c r="E125" s="60">
        <f t="shared" si="22"/>
        <v>1020307.09</v>
      </c>
      <c r="F125" s="45">
        <f t="shared" si="0"/>
        <v>93.34767020865992</v>
      </c>
    </row>
    <row r="126" spans="1:6" ht="12.75" customHeight="1" x14ac:dyDescent="0.2">
      <c r="A126" s="63">
        <v>661</v>
      </c>
      <c r="B126" s="65" t="s">
        <v>255</v>
      </c>
      <c r="C126" s="247" t="s">
        <v>256</v>
      </c>
      <c r="D126" s="60">
        <f t="shared" ref="D126:E126" si="23">SUM(D127:D128)</f>
        <v>731007.83</v>
      </c>
      <c r="E126" s="60">
        <f t="shared" si="23"/>
        <v>859255.6</v>
      </c>
      <c r="F126" s="45">
        <f t="shared" si="0"/>
        <v>117.54396666312041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731007.83</v>
      </c>
      <c r="E128" s="194">
        <v>859255.6</v>
      </c>
      <c r="F128" s="45">
        <f t="shared" si="0"/>
        <v>117.54396666312041</v>
      </c>
    </row>
    <row r="129" spans="1:6" ht="36" x14ac:dyDescent="0.2">
      <c r="A129" s="63">
        <v>663</v>
      </c>
      <c r="B129" s="182" t="s">
        <v>261</v>
      </c>
      <c r="C129" s="247" t="s">
        <v>262</v>
      </c>
      <c r="D129" s="60">
        <f t="shared" ref="D129:E129" si="24">SUM(D130:D133)</f>
        <v>362010.44</v>
      </c>
      <c r="E129" s="60">
        <f t="shared" si="24"/>
        <v>161051.49</v>
      </c>
      <c r="F129" s="45">
        <f t="shared" si="0"/>
        <v>44.48807885209056</v>
      </c>
    </row>
    <row r="130" spans="1:6" ht="12.75" customHeight="1" x14ac:dyDescent="0.2">
      <c r="A130" s="63">
        <v>6631</v>
      </c>
      <c r="B130" s="65" t="s">
        <v>263</v>
      </c>
      <c r="C130" s="247" t="s">
        <v>264</v>
      </c>
      <c r="D130" s="194">
        <v>37687.58</v>
      </c>
      <c r="E130" s="194">
        <v>30435.55</v>
      </c>
      <c r="F130" s="45">
        <f t="shared" si="0"/>
        <v>80.7575068497367</v>
      </c>
    </row>
    <row r="131" spans="1:6" ht="12.75" customHeight="1" x14ac:dyDescent="0.2">
      <c r="A131" s="63">
        <v>6632</v>
      </c>
      <c r="B131" s="182" t="s">
        <v>265</v>
      </c>
      <c r="C131" s="247" t="s">
        <v>266</v>
      </c>
      <c r="D131" s="194">
        <v>324322.86</v>
      </c>
      <c r="E131" s="194">
        <v>130615.94</v>
      </c>
      <c r="F131" s="45">
        <f t="shared" si="0"/>
        <v>40.273430001203124</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70670520.310000002</v>
      </c>
      <c r="E134" s="60">
        <f t="shared" si="25"/>
        <v>80225255.820000008</v>
      </c>
      <c r="F134" s="45">
        <f t="shared" ref="F134:F229" si="26">IF(D134&lt;&gt;0,IF(E134/D134&gt;=100,"&gt;&gt;100",E134/D134*100),"-")</f>
        <v>113.52011484857852</v>
      </c>
    </row>
    <row r="135" spans="1:6" ht="24" x14ac:dyDescent="0.2">
      <c r="A135" s="63">
        <v>671</v>
      </c>
      <c r="B135" s="182" t="s">
        <v>273</v>
      </c>
      <c r="C135" s="247" t="s">
        <v>274</v>
      </c>
      <c r="D135" s="60">
        <f t="shared" ref="D135:E135" si="27">SUM(D136:D138)</f>
        <v>3693830.42</v>
      </c>
      <c r="E135" s="60">
        <f t="shared" si="27"/>
        <v>3132005.4</v>
      </c>
      <c r="F135" s="45">
        <f t="shared" si="26"/>
        <v>84.790178321180207</v>
      </c>
    </row>
    <row r="136" spans="1:6" ht="12.75" customHeight="1" x14ac:dyDescent="0.2">
      <c r="A136" s="63">
        <v>6711</v>
      </c>
      <c r="B136" s="65" t="s">
        <v>275</v>
      </c>
      <c r="C136" s="247" t="s">
        <v>276</v>
      </c>
      <c r="D136" s="194">
        <v>1120687.68</v>
      </c>
      <c r="E136" s="194">
        <v>475778</v>
      </c>
      <c r="F136" s="45">
        <f t="shared" si="26"/>
        <v>42.454111746816032</v>
      </c>
    </row>
    <row r="137" spans="1:6" ht="24" x14ac:dyDescent="0.2">
      <c r="A137" s="63">
        <v>6712</v>
      </c>
      <c r="B137" s="182" t="s">
        <v>277</v>
      </c>
      <c r="C137" s="247" t="s">
        <v>278</v>
      </c>
      <c r="D137" s="194">
        <v>2521134.62</v>
      </c>
      <c r="E137" s="194">
        <v>2640735.4</v>
      </c>
      <c r="F137" s="45">
        <f t="shared" si="26"/>
        <v>104.7439267642122</v>
      </c>
    </row>
    <row r="138" spans="1:6" ht="24" x14ac:dyDescent="0.2">
      <c r="A138" s="63" t="s">
        <v>279</v>
      </c>
      <c r="B138" s="65" t="s">
        <v>280</v>
      </c>
      <c r="C138" s="247" t="s">
        <v>279</v>
      </c>
      <c r="D138" s="194">
        <v>52008.12</v>
      </c>
      <c r="E138" s="194">
        <v>15492</v>
      </c>
      <c r="F138" s="45">
        <f t="shared" si="26"/>
        <v>29.787656235218652</v>
      </c>
    </row>
    <row r="139" spans="1:6" ht="12.75" customHeight="1" x14ac:dyDescent="0.2">
      <c r="A139" s="63" t="s">
        <v>281</v>
      </c>
      <c r="B139" s="65" t="s">
        <v>282</v>
      </c>
      <c r="C139" s="247" t="s">
        <v>281</v>
      </c>
      <c r="D139" s="194">
        <v>66976689.890000001</v>
      </c>
      <c r="E139" s="194">
        <v>77093250.420000002</v>
      </c>
      <c r="F139" s="45">
        <f t="shared" si="26"/>
        <v>115.10459914727804</v>
      </c>
    </row>
    <row r="140" spans="1:6" ht="12.75" customHeight="1" x14ac:dyDescent="0.2">
      <c r="A140" s="63">
        <v>68</v>
      </c>
      <c r="B140" s="65" t="s">
        <v>283</v>
      </c>
      <c r="C140" s="247" t="s">
        <v>284</v>
      </c>
      <c r="D140" s="60">
        <f t="shared" ref="D140:E140" si="28">D141+D151</f>
        <v>109296.09</v>
      </c>
      <c r="E140" s="60">
        <f t="shared" si="28"/>
        <v>228522.04</v>
      </c>
      <c r="F140" s="45">
        <f t="shared" si="26"/>
        <v>209.08528383769266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109296.09</v>
      </c>
      <c r="E151" s="194">
        <v>228522.04</v>
      </c>
      <c r="F151" s="45">
        <f t="shared" si="26"/>
        <v>209.08528383769266</v>
      </c>
    </row>
    <row r="152" spans="1:6" ht="12.75" customHeight="1" x14ac:dyDescent="0.2">
      <c r="A152" s="63">
        <v>3</v>
      </c>
      <c r="B152" s="64" t="s">
        <v>307</v>
      </c>
      <c r="C152" s="247" t="s">
        <v>13</v>
      </c>
      <c r="D152" s="60">
        <f>D153+D164+D202+D221+D230+D262+D273</f>
        <v>78789888.280000001</v>
      </c>
      <c r="E152" s="60">
        <f>E153+E164+E202+E221+E230+E262+E273</f>
        <v>88573840.070000008</v>
      </c>
      <c r="F152" s="45">
        <f t="shared" si="26"/>
        <v>112.41777594001687</v>
      </c>
    </row>
    <row r="153" spans="1:6" ht="12.75" customHeight="1" x14ac:dyDescent="0.2">
      <c r="A153" s="63">
        <v>31</v>
      </c>
      <c r="B153" s="64" t="s">
        <v>308</v>
      </c>
      <c r="C153" s="247" t="s">
        <v>309</v>
      </c>
      <c r="D153" s="60">
        <f t="shared" ref="D153:E153" si="30">D154+D159+D160</f>
        <v>47487996.740000002</v>
      </c>
      <c r="E153" s="60">
        <f t="shared" si="30"/>
        <v>52289573.180000007</v>
      </c>
      <c r="F153" s="45">
        <f t="shared" si="26"/>
        <v>110.11113706541246</v>
      </c>
    </row>
    <row r="154" spans="1:6" ht="12.75" customHeight="1" x14ac:dyDescent="0.2">
      <c r="A154" s="63">
        <v>311</v>
      </c>
      <c r="B154" s="64" t="s">
        <v>310</v>
      </c>
      <c r="C154" s="247" t="s">
        <v>311</v>
      </c>
      <c r="D154" s="60">
        <f t="shared" ref="D154:E154" si="31">SUM(D155:D158)</f>
        <v>40422494.18</v>
      </c>
      <c r="E154" s="60">
        <f t="shared" si="31"/>
        <v>44374755.700000003</v>
      </c>
      <c r="F154" s="45">
        <f t="shared" si="26"/>
        <v>109.77738162915112</v>
      </c>
    </row>
    <row r="155" spans="1:6" ht="12.75" customHeight="1" x14ac:dyDescent="0.2">
      <c r="A155" s="63">
        <v>3111</v>
      </c>
      <c r="B155" s="64" t="s">
        <v>312</v>
      </c>
      <c r="C155" s="247" t="s">
        <v>313</v>
      </c>
      <c r="D155" s="194">
        <v>35106413.530000001</v>
      </c>
      <c r="E155" s="194">
        <v>38492053.609999999</v>
      </c>
      <c r="F155" s="45">
        <f t="shared" si="26"/>
        <v>109.64393607768226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5313462.24</v>
      </c>
      <c r="E157" s="194">
        <v>5882702.0899999999</v>
      </c>
      <c r="F157" s="45">
        <f t="shared" si="26"/>
        <v>110.71316261014776</v>
      </c>
    </row>
    <row r="158" spans="1:6" ht="12.75" customHeight="1" x14ac:dyDescent="0.2">
      <c r="A158" s="63">
        <v>3114</v>
      </c>
      <c r="B158" s="65" t="s">
        <v>318</v>
      </c>
      <c r="C158" s="247" t="s">
        <v>319</v>
      </c>
      <c r="D158" s="194">
        <v>2618.41</v>
      </c>
      <c r="E158" s="194"/>
      <c r="F158" s="45">
        <f t="shared" si="26"/>
        <v>0</v>
      </c>
    </row>
    <row r="159" spans="1:6" ht="12.75" customHeight="1" x14ac:dyDescent="0.2">
      <c r="A159" s="63">
        <v>312</v>
      </c>
      <c r="B159" s="65" t="s">
        <v>320</v>
      </c>
      <c r="C159" s="247" t="s">
        <v>321</v>
      </c>
      <c r="D159" s="194">
        <v>1197895.06</v>
      </c>
      <c r="E159" s="194">
        <v>1333948.81</v>
      </c>
      <c r="F159" s="45">
        <f t="shared" si="26"/>
        <v>111.35773529277265</v>
      </c>
    </row>
    <row r="160" spans="1:6" ht="12.75" customHeight="1" x14ac:dyDescent="0.2">
      <c r="A160" s="63">
        <v>313</v>
      </c>
      <c r="B160" s="65" t="s">
        <v>322</v>
      </c>
      <c r="C160" s="247" t="s">
        <v>323</v>
      </c>
      <c r="D160" s="60">
        <f t="shared" ref="D160:E160" si="32">SUM(D161:D163)</f>
        <v>5867607.5</v>
      </c>
      <c r="E160" s="60">
        <f t="shared" si="32"/>
        <v>6580868.6699999999</v>
      </c>
      <c r="F160" s="45">
        <f t="shared" si="26"/>
        <v>112.15591141704691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5863182.5899999999</v>
      </c>
      <c r="E162" s="194">
        <v>6579996.3600000003</v>
      </c>
      <c r="F162" s="45">
        <f t="shared" si="26"/>
        <v>112.22567707890538</v>
      </c>
    </row>
    <row r="163" spans="1:6" ht="12.75" customHeight="1" x14ac:dyDescent="0.2">
      <c r="A163" s="63">
        <v>3133</v>
      </c>
      <c r="B163" s="64" t="s">
        <v>328</v>
      </c>
      <c r="C163" s="247" t="s">
        <v>329</v>
      </c>
      <c r="D163" s="194">
        <v>4424.91</v>
      </c>
      <c r="E163" s="194">
        <v>872.31</v>
      </c>
      <c r="F163" s="45">
        <f t="shared" si="26"/>
        <v>19.713621293992421</v>
      </c>
    </row>
    <row r="164" spans="1:6" ht="12.75" customHeight="1" x14ac:dyDescent="0.2">
      <c r="A164" s="70">
        <v>32</v>
      </c>
      <c r="B164" s="65" t="s">
        <v>330</v>
      </c>
      <c r="C164" s="247" t="s">
        <v>331</v>
      </c>
      <c r="D164" s="60">
        <f>D165+D170+D178+D188+D189+D194</f>
        <v>30951515.260000002</v>
      </c>
      <c r="E164" s="60">
        <f>E165+E170+E178+E188+E189+E194</f>
        <v>36169257.030000001</v>
      </c>
      <c r="F164" s="45">
        <f t="shared" si="26"/>
        <v>116.85779105213345</v>
      </c>
    </row>
    <row r="165" spans="1:6" ht="12.75" customHeight="1" x14ac:dyDescent="0.2">
      <c r="A165" s="63">
        <v>321</v>
      </c>
      <c r="B165" s="64" t="s">
        <v>332</v>
      </c>
      <c r="C165" s="247" t="s">
        <v>333</v>
      </c>
      <c r="D165" s="60">
        <f t="shared" ref="D165:E165" si="33">SUM(D166:D169)</f>
        <v>1007440.59</v>
      </c>
      <c r="E165" s="60">
        <f t="shared" si="33"/>
        <v>1124832.74</v>
      </c>
      <c r="F165" s="45">
        <f t="shared" si="26"/>
        <v>111.65251342513409</v>
      </c>
    </row>
    <row r="166" spans="1:6" ht="12.75" customHeight="1" x14ac:dyDescent="0.2">
      <c r="A166" s="63">
        <v>3211</v>
      </c>
      <c r="B166" s="64" t="s">
        <v>334</v>
      </c>
      <c r="C166" s="247" t="s">
        <v>335</v>
      </c>
      <c r="D166" s="194">
        <v>44769.48</v>
      </c>
      <c r="E166" s="194">
        <v>41590.44</v>
      </c>
      <c r="F166" s="45">
        <f t="shared" si="26"/>
        <v>92.899091077224924</v>
      </c>
    </row>
    <row r="167" spans="1:6" ht="12.75" customHeight="1" x14ac:dyDescent="0.2">
      <c r="A167" s="63">
        <v>3212</v>
      </c>
      <c r="B167" s="64" t="s">
        <v>336</v>
      </c>
      <c r="C167" s="247" t="s">
        <v>337</v>
      </c>
      <c r="D167" s="194">
        <v>891717.53</v>
      </c>
      <c r="E167" s="194">
        <v>947204.56</v>
      </c>
      <c r="F167" s="45">
        <f t="shared" si="26"/>
        <v>106.22248953656883</v>
      </c>
    </row>
    <row r="168" spans="1:6" ht="12.75" customHeight="1" x14ac:dyDescent="0.2">
      <c r="A168" s="63">
        <v>3213</v>
      </c>
      <c r="B168" s="64" t="s">
        <v>338</v>
      </c>
      <c r="C168" s="247" t="s">
        <v>339</v>
      </c>
      <c r="D168" s="194">
        <v>68518.58</v>
      </c>
      <c r="E168" s="194">
        <v>135497.74</v>
      </c>
      <c r="F168" s="45">
        <f t="shared" si="26"/>
        <v>197.75328093489384</v>
      </c>
    </row>
    <row r="169" spans="1:6" ht="12.75" customHeight="1" x14ac:dyDescent="0.2">
      <c r="A169" s="63">
        <v>3214</v>
      </c>
      <c r="B169" s="64" t="s">
        <v>340</v>
      </c>
      <c r="C169" s="247" t="s">
        <v>341</v>
      </c>
      <c r="D169" s="194">
        <v>2435</v>
      </c>
      <c r="E169" s="194">
        <v>540</v>
      </c>
      <c r="F169" s="45">
        <f t="shared" si="26"/>
        <v>22.176591375770023</v>
      </c>
    </row>
    <row r="170" spans="1:6" ht="12.75" customHeight="1" x14ac:dyDescent="0.2">
      <c r="A170" s="63">
        <v>322</v>
      </c>
      <c r="B170" s="64" t="s">
        <v>342</v>
      </c>
      <c r="C170" s="247" t="s">
        <v>343</v>
      </c>
      <c r="D170" s="60">
        <f t="shared" ref="D170:E170" si="34">SUM(D171:D177)</f>
        <v>25264247.520000003</v>
      </c>
      <c r="E170" s="60">
        <f t="shared" si="34"/>
        <v>2005004.5599999998</v>
      </c>
      <c r="F170" s="45">
        <f t="shared" si="26"/>
        <v>7.9361340899338977</v>
      </c>
    </row>
    <row r="171" spans="1:6" ht="12.75" customHeight="1" x14ac:dyDescent="0.2">
      <c r="A171" s="63">
        <v>3221</v>
      </c>
      <c r="B171" s="64" t="s">
        <v>344</v>
      </c>
      <c r="C171" s="247" t="s">
        <v>345</v>
      </c>
      <c r="D171" s="194">
        <v>311037.74</v>
      </c>
      <c r="E171" s="194">
        <v>284622.53999999998</v>
      </c>
      <c r="F171" s="45">
        <f t="shared" si="26"/>
        <v>91.507397140938579</v>
      </c>
    </row>
    <row r="172" spans="1:6" ht="12.75" customHeight="1" x14ac:dyDescent="0.2">
      <c r="A172" s="63">
        <v>3222</v>
      </c>
      <c r="B172" s="64" t="s">
        <v>346</v>
      </c>
      <c r="C172" s="247" t="s">
        <v>347</v>
      </c>
      <c r="D172" s="194">
        <v>23786653.82</v>
      </c>
      <c r="E172" s="194">
        <v>465080.71</v>
      </c>
      <c r="F172" s="45">
        <f t="shared" si="26"/>
        <v>1.9552170453204165</v>
      </c>
    </row>
    <row r="173" spans="1:6" ht="12.75" customHeight="1" x14ac:dyDescent="0.2">
      <c r="A173" s="63">
        <v>3223</v>
      </c>
      <c r="B173" s="65" t="s">
        <v>348</v>
      </c>
      <c r="C173" s="247" t="s">
        <v>349</v>
      </c>
      <c r="D173" s="194">
        <v>811332.44</v>
      </c>
      <c r="E173" s="194">
        <v>912275.49</v>
      </c>
      <c r="F173" s="45">
        <f t="shared" si="26"/>
        <v>112.44163859638104</v>
      </c>
    </row>
    <row r="174" spans="1:6" ht="12.75" customHeight="1" x14ac:dyDescent="0.2">
      <c r="A174" s="63">
        <v>3224</v>
      </c>
      <c r="B174" s="65" t="s">
        <v>350</v>
      </c>
      <c r="C174" s="247" t="s">
        <v>351</v>
      </c>
      <c r="D174" s="194">
        <v>254438.62</v>
      </c>
      <c r="E174" s="194">
        <v>204586.37</v>
      </c>
      <c r="F174" s="45">
        <f t="shared" si="26"/>
        <v>80.406964162908906</v>
      </c>
    </row>
    <row r="175" spans="1:6" ht="12.75" customHeight="1" x14ac:dyDescent="0.2">
      <c r="A175" s="63">
        <v>3225</v>
      </c>
      <c r="B175" s="65" t="s">
        <v>352</v>
      </c>
      <c r="C175" s="247" t="s">
        <v>353</v>
      </c>
      <c r="D175" s="194">
        <v>58612.94</v>
      </c>
      <c r="E175" s="194">
        <v>101420.48</v>
      </c>
      <c r="F175" s="45">
        <f t="shared" si="26"/>
        <v>173.03428219092916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42171.96</v>
      </c>
      <c r="E177" s="194">
        <v>37018.97</v>
      </c>
      <c r="F177" s="45">
        <f t="shared" si="26"/>
        <v>87.78100425021745</v>
      </c>
    </row>
    <row r="178" spans="1:6" ht="12.75" customHeight="1" x14ac:dyDescent="0.2">
      <c r="A178" s="63">
        <v>323</v>
      </c>
      <c r="B178" s="65" t="s">
        <v>358</v>
      </c>
      <c r="C178" s="247" t="s">
        <v>359</v>
      </c>
      <c r="D178" s="60">
        <f t="shared" ref="D178:E178" si="35">SUM(D179:D187)</f>
        <v>4200346.47</v>
      </c>
      <c r="E178" s="60">
        <f t="shared" si="35"/>
        <v>3947403.4699999993</v>
      </c>
      <c r="F178" s="45">
        <f t="shared" si="26"/>
        <v>93.978044387371682</v>
      </c>
    </row>
    <row r="179" spans="1:6" ht="12.75" customHeight="1" x14ac:dyDescent="0.2">
      <c r="A179" s="63">
        <v>3231</v>
      </c>
      <c r="B179" s="65" t="s">
        <v>360</v>
      </c>
      <c r="C179" s="247" t="s">
        <v>361</v>
      </c>
      <c r="D179" s="194">
        <v>51411.34</v>
      </c>
      <c r="E179" s="194">
        <v>50834.31</v>
      </c>
      <c r="F179" s="45">
        <f t="shared" si="26"/>
        <v>98.877621162957439</v>
      </c>
    </row>
    <row r="180" spans="1:6" ht="12.75" customHeight="1" x14ac:dyDescent="0.2">
      <c r="A180" s="63">
        <v>3232</v>
      </c>
      <c r="B180" s="65" t="s">
        <v>362</v>
      </c>
      <c r="C180" s="247" t="s">
        <v>363</v>
      </c>
      <c r="D180" s="194">
        <v>1269287.9099999999</v>
      </c>
      <c r="E180" s="194">
        <v>857435.86</v>
      </c>
      <c r="F180" s="45">
        <f t="shared" si="26"/>
        <v>67.55251139199774</v>
      </c>
    </row>
    <row r="181" spans="1:6" ht="12.75" customHeight="1" x14ac:dyDescent="0.2">
      <c r="A181" s="63">
        <v>3233</v>
      </c>
      <c r="B181" s="65" t="s">
        <v>364</v>
      </c>
      <c r="C181" s="247" t="s">
        <v>365</v>
      </c>
      <c r="D181" s="194">
        <v>26518.98</v>
      </c>
      <c r="E181" s="194">
        <v>20246.43</v>
      </c>
      <c r="F181" s="45">
        <f t="shared" si="26"/>
        <v>76.346940945692481</v>
      </c>
    </row>
    <row r="182" spans="1:6" ht="12.75" customHeight="1" x14ac:dyDescent="0.2">
      <c r="A182" s="63">
        <v>3234</v>
      </c>
      <c r="B182" s="65" t="s">
        <v>366</v>
      </c>
      <c r="C182" s="247" t="s">
        <v>367</v>
      </c>
      <c r="D182" s="194">
        <v>493106.55</v>
      </c>
      <c r="E182" s="194">
        <v>580607.81999999995</v>
      </c>
      <c r="F182" s="45">
        <f t="shared" si="26"/>
        <v>117.74490117805168</v>
      </c>
    </row>
    <row r="183" spans="1:6" ht="12.75" customHeight="1" x14ac:dyDescent="0.2">
      <c r="A183" s="63">
        <v>3235</v>
      </c>
      <c r="B183" s="64" t="s">
        <v>368</v>
      </c>
      <c r="C183" s="247" t="s">
        <v>369</v>
      </c>
      <c r="D183" s="194">
        <v>43042.6</v>
      </c>
      <c r="E183" s="194">
        <v>46703.4</v>
      </c>
      <c r="F183" s="45">
        <f t="shared" si="26"/>
        <v>108.50506242652629</v>
      </c>
    </row>
    <row r="184" spans="1:6" ht="12.75" customHeight="1" x14ac:dyDescent="0.2">
      <c r="A184" s="63">
        <v>3236</v>
      </c>
      <c r="B184" s="64" t="s">
        <v>370</v>
      </c>
      <c r="C184" s="247" t="s">
        <v>371</v>
      </c>
      <c r="D184" s="194">
        <v>1369648.08</v>
      </c>
      <c r="E184" s="194">
        <v>1309473.7</v>
      </c>
      <c r="F184" s="45">
        <f t="shared" si="26"/>
        <v>95.606580925517733</v>
      </c>
    </row>
    <row r="185" spans="1:6" ht="12.75" customHeight="1" x14ac:dyDescent="0.2">
      <c r="A185" s="63">
        <v>3237</v>
      </c>
      <c r="B185" s="64" t="s">
        <v>372</v>
      </c>
      <c r="C185" s="247" t="s">
        <v>373</v>
      </c>
      <c r="D185" s="194">
        <v>648009.07999999996</v>
      </c>
      <c r="E185" s="194">
        <v>701149.42</v>
      </c>
      <c r="F185" s="45">
        <f t="shared" si="26"/>
        <v>108.2005548440772</v>
      </c>
    </row>
    <row r="186" spans="1:6" ht="12.75" customHeight="1" x14ac:dyDescent="0.2">
      <c r="A186" s="63">
        <v>3238</v>
      </c>
      <c r="B186" s="64" t="s">
        <v>374</v>
      </c>
      <c r="C186" s="247" t="s">
        <v>375</v>
      </c>
      <c r="D186" s="194">
        <v>226649.84</v>
      </c>
      <c r="E186" s="194">
        <v>284194.84000000003</v>
      </c>
      <c r="F186" s="45">
        <f t="shared" si="26"/>
        <v>125.38938478844726</v>
      </c>
    </row>
    <row r="187" spans="1:6" ht="12.75" customHeight="1" x14ac:dyDescent="0.2">
      <c r="A187" s="63">
        <v>3239</v>
      </c>
      <c r="B187" s="64" t="s">
        <v>376</v>
      </c>
      <c r="C187" s="247" t="s">
        <v>377</v>
      </c>
      <c r="D187" s="194">
        <v>72672.09</v>
      </c>
      <c r="E187" s="194">
        <v>96757.69</v>
      </c>
      <c r="F187" s="45">
        <f t="shared" si="26"/>
        <v>133.14284754986409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28500367.73</v>
      </c>
      <c r="F189" s="45" t="str">
        <f>IF(D189&lt;&gt;0,IF(E189/D189&gt;=100,"&gt;&gt;100",E189/D189*100),"-")</f>
        <v>-</v>
      </c>
    </row>
    <row r="190" spans="1:6" ht="12.75" customHeight="1" x14ac:dyDescent="0.2">
      <c r="A190" s="70" t="s">
        <v>382</v>
      </c>
      <c r="B190" s="65" t="s">
        <v>383</v>
      </c>
      <c r="C190" s="277" t="s">
        <v>382</v>
      </c>
      <c r="D190" s="192"/>
      <c r="E190" s="192">
        <v>28473657.280000001</v>
      </c>
      <c r="F190" s="71" t="str">
        <f>IF(D190&lt;&gt;0,IF(E190/D190&gt;=100,"&gt;&gt;100",E190/D190*100),"-")</f>
        <v>-</v>
      </c>
    </row>
    <row r="191" spans="1:6" ht="12.75" customHeight="1" x14ac:dyDescent="0.2">
      <c r="A191" s="70" t="s">
        <v>384</v>
      </c>
      <c r="B191" s="65" t="s">
        <v>385</v>
      </c>
      <c r="C191" s="277" t="s">
        <v>384</v>
      </c>
      <c r="D191" s="192"/>
      <c r="E191" s="192">
        <v>26710.45</v>
      </c>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479480.68</v>
      </c>
      <c r="E194" s="60">
        <f t="shared" si="36"/>
        <v>591648.53</v>
      </c>
      <c r="F194" s="45">
        <f t="shared" si="26"/>
        <v>123.39361202207355</v>
      </c>
    </row>
    <row r="195" spans="1:6" ht="12.75" customHeight="1" x14ac:dyDescent="0.2">
      <c r="A195" s="63">
        <v>3291</v>
      </c>
      <c r="B195" s="183" t="s">
        <v>392</v>
      </c>
      <c r="C195" s="247" t="s">
        <v>393</v>
      </c>
      <c r="D195" s="194">
        <v>6767.02</v>
      </c>
      <c r="E195" s="194">
        <v>8458.1200000000008</v>
      </c>
      <c r="F195" s="45">
        <f t="shared" si="26"/>
        <v>124.99032070246578</v>
      </c>
    </row>
    <row r="196" spans="1:6" ht="12.75" customHeight="1" x14ac:dyDescent="0.2">
      <c r="A196" s="63">
        <v>3292</v>
      </c>
      <c r="B196" s="64" t="s">
        <v>394</v>
      </c>
      <c r="C196" s="247" t="s">
        <v>395</v>
      </c>
      <c r="D196" s="194">
        <v>240595.36</v>
      </c>
      <c r="E196" s="194">
        <v>492590.42</v>
      </c>
      <c r="F196" s="45">
        <f t="shared" si="26"/>
        <v>204.73812130042742</v>
      </c>
    </row>
    <row r="197" spans="1:6" ht="12.75" customHeight="1" x14ac:dyDescent="0.2">
      <c r="A197" s="63">
        <v>3293</v>
      </c>
      <c r="B197" s="64" t="s">
        <v>396</v>
      </c>
      <c r="C197" s="247" t="s">
        <v>397</v>
      </c>
      <c r="D197" s="194">
        <v>3005.98</v>
      </c>
      <c r="E197" s="194">
        <v>3921.77</v>
      </c>
      <c r="F197" s="45">
        <f t="shared" si="26"/>
        <v>130.46560522691436</v>
      </c>
    </row>
    <row r="198" spans="1:6" ht="12.75" customHeight="1" x14ac:dyDescent="0.2">
      <c r="A198" s="63">
        <v>3294</v>
      </c>
      <c r="B198" s="64" t="s">
        <v>398</v>
      </c>
      <c r="C198" s="247" t="s">
        <v>399</v>
      </c>
      <c r="D198" s="194">
        <v>8415.7800000000007</v>
      </c>
      <c r="E198" s="194">
        <v>9972.2000000000007</v>
      </c>
      <c r="F198" s="45">
        <f t="shared" si="26"/>
        <v>118.49406709776159</v>
      </c>
    </row>
    <row r="199" spans="1:6" ht="12.75" customHeight="1" x14ac:dyDescent="0.2">
      <c r="A199" s="63">
        <v>3295</v>
      </c>
      <c r="B199" s="64" t="s">
        <v>400</v>
      </c>
      <c r="C199" s="247" t="s">
        <v>401</v>
      </c>
      <c r="D199" s="194">
        <v>19541.71</v>
      </c>
      <c r="E199" s="194">
        <v>8622.81</v>
      </c>
      <c r="F199" s="45">
        <f t="shared" si="26"/>
        <v>44.125155884515735</v>
      </c>
    </row>
    <row r="200" spans="1:6" ht="12.75" customHeight="1" x14ac:dyDescent="0.2">
      <c r="A200" s="63" t="s">
        <v>402</v>
      </c>
      <c r="B200" s="64" t="s">
        <v>403</v>
      </c>
      <c r="C200" s="247" t="s">
        <v>402</v>
      </c>
      <c r="D200" s="194">
        <v>189994.64</v>
      </c>
      <c r="E200" s="194">
        <v>57162.2</v>
      </c>
      <c r="F200" s="45">
        <f t="shared" si="26"/>
        <v>30.086217169073819</v>
      </c>
    </row>
    <row r="201" spans="1:6" ht="12.75" customHeight="1" x14ac:dyDescent="0.2">
      <c r="A201" s="63">
        <v>3299</v>
      </c>
      <c r="B201" s="64" t="s">
        <v>404</v>
      </c>
      <c r="C201" s="247" t="s">
        <v>405</v>
      </c>
      <c r="D201" s="194">
        <v>11160.19</v>
      </c>
      <c r="E201" s="194">
        <v>10921.01</v>
      </c>
      <c r="F201" s="45">
        <f t="shared" si="26"/>
        <v>97.856846523222274</v>
      </c>
    </row>
    <row r="202" spans="1:6" ht="12.75" customHeight="1" x14ac:dyDescent="0.2">
      <c r="A202" s="63">
        <v>34</v>
      </c>
      <c r="B202" s="183" t="s">
        <v>406</v>
      </c>
      <c r="C202" s="247" t="s">
        <v>407</v>
      </c>
      <c r="D202" s="60">
        <f t="shared" ref="D202:E202" si="37">D203+D208+D216</f>
        <v>322221.87</v>
      </c>
      <c r="E202" s="60">
        <f t="shared" si="37"/>
        <v>88785.69</v>
      </c>
      <c r="F202" s="45">
        <f t="shared" si="26"/>
        <v>27.554209774774137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12091.52</v>
      </c>
      <c r="E208" s="60">
        <f t="shared" si="39"/>
        <v>2490.2199999999998</v>
      </c>
      <c r="F208" s="45">
        <f t="shared" si="26"/>
        <v>20.594763933732068</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12091.52</v>
      </c>
      <c r="E211" s="194">
        <v>2490.2199999999998</v>
      </c>
      <c r="F211" s="45">
        <f t="shared" si="26"/>
        <v>20.594763933732068</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310130.34999999998</v>
      </c>
      <c r="E216" s="60">
        <f t="shared" si="40"/>
        <v>86295.47</v>
      </c>
      <c r="F216" s="45">
        <f t="shared" si="26"/>
        <v>27.825548192880834</v>
      </c>
    </row>
    <row r="217" spans="1:6" ht="12.75" customHeight="1" x14ac:dyDescent="0.2">
      <c r="A217" s="63">
        <v>3431</v>
      </c>
      <c r="B217" s="182" t="s">
        <v>436</v>
      </c>
      <c r="C217" s="247" t="s">
        <v>437</v>
      </c>
      <c r="D217" s="194">
        <v>33833.93</v>
      </c>
      <c r="E217" s="194">
        <v>33555.86</v>
      </c>
      <c r="F217" s="45">
        <f t="shared" si="26"/>
        <v>99.178132720615082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276296.42</v>
      </c>
      <c r="E219" s="194">
        <v>52739.61</v>
      </c>
      <c r="F219" s="45">
        <f t="shared" si="26"/>
        <v>19.088054054410115</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28154.41</v>
      </c>
      <c r="E262" s="60">
        <f t="shared" si="55"/>
        <v>26224.17</v>
      </c>
      <c r="F262" s="45">
        <f t="shared" ref="F262:F268" si="56">IF(D262&lt;&gt;0,IF(E262/D262&gt;=100,"&gt;&gt;100",E262/D262*100),"-")</f>
        <v>93.144093589601056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28154.41</v>
      </c>
      <c r="E269" s="60">
        <f t="shared" si="58"/>
        <v>26224.17</v>
      </c>
      <c r="F269" s="45">
        <f t="shared" ref="F269:F272" si="59">IF(D269&lt;&gt;0,IF(E269/D269&gt;=100,"&gt;&gt;100",E269/D269*100),"-")</f>
        <v>93.144093589601056</v>
      </c>
    </row>
    <row r="270" spans="1:6" ht="12.75" customHeight="1" x14ac:dyDescent="0.2">
      <c r="A270" s="63">
        <v>3721</v>
      </c>
      <c r="B270" s="65" t="s">
        <v>533</v>
      </c>
      <c r="C270" s="247" t="s">
        <v>534</v>
      </c>
      <c r="D270" s="194">
        <v>28154.41</v>
      </c>
      <c r="E270" s="194">
        <v>26224.17</v>
      </c>
      <c r="F270" s="45">
        <f t="shared" si="59"/>
        <v>93.144093589601056</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78789888.280000001</v>
      </c>
      <c r="E299" s="60">
        <f>E152-E297+E298</f>
        <v>88573840.070000008</v>
      </c>
      <c r="F299" s="45">
        <f t="shared" si="68"/>
        <v>112.41777594001687</v>
      </c>
    </row>
    <row r="300" spans="1:6" ht="12.75" customHeight="1" x14ac:dyDescent="0.2">
      <c r="A300" s="63" t="s">
        <v>582</v>
      </c>
      <c r="B300" s="64" t="s">
        <v>593</v>
      </c>
      <c r="C300" s="247" t="s">
        <v>594</v>
      </c>
      <c r="D300" s="60">
        <f>IF(D6&gt;=D299,D6-D299,0)</f>
        <v>2128838.1899999976</v>
      </c>
      <c r="E300" s="60">
        <f>IF(E6&gt;=E299,E6-E299,0)</f>
        <v>367663.48000000417</v>
      </c>
      <c r="F300" s="45">
        <f t="shared" si="68"/>
        <v>17.270616514071676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17852526.030000001</v>
      </c>
      <c r="E303" s="194">
        <v>20304033.609999999</v>
      </c>
      <c r="F303" s="45">
        <f t="shared" si="68"/>
        <v>113.7319927492636</v>
      </c>
    </row>
    <row r="304" spans="1:6" ht="12.75" customHeight="1" x14ac:dyDescent="0.2">
      <c r="A304" s="63">
        <v>96</v>
      </c>
      <c r="B304" s="220" t="s">
        <v>601</v>
      </c>
      <c r="C304" s="247" t="s">
        <v>602</v>
      </c>
      <c r="D304" s="194">
        <v>3967165.08</v>
      </c>
      <c r="E304" s="194">
        <v>5168623.93</v>
      </c>
      <c r="F304" s="45">
        <f t="shared" si="68"/>
        <v>130.28507323925123</v>
      </c>
    </row>
    <row r="305" spans="1:6" ht="12" x14ac:dyDescent="0.2">
      <c r="A305" s="63">
        <v>9661</v>
      </c>
      <c r="B305" s="220" t="s">
        <v>603</v>
      </c>
      <c r="C305" s="247" t="s">
        <v>604</v>
      </c>
      <c r="D305" s="194">
        <v>349506.27</v>
      </c>
      <c r="E305" s="194">
        <v>306891.84000000003</v>
      </c>
      <c r="F305" s="45">
        <f t="shared" si="68"/>
        <v>87.807248779828768</v>
      </c>
    </row>
    <row r="306" spans="1:6" ht="12.75" customHeight="1" x14ac:dyDescent="0.2">
      <c r="A306" s="249" t="s">
        <v>605</v>
      </c>
      <c r="B306" s="184" t="s">
        <v>606</v>
      </c>
      <c r="C306" s="250" t="s">
        <v>605</v>
      </c>
      <c r="D306" s="196">
        <v>2802228.97</v>
      </c>
      <c r="E306" s="196">
        <v>2869287.14</v>
      </c>
      <c r="F306" s="61">
        <f t="shared" si="68"/>
        <v>102.39302964596786</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1370.29</v>
      </c>
      <c r="E308" s="60">
        <f t="shared" si="71"/>
        <v>20.05</v>
      </c>
      <c r="F308" s="45">
        <f t="shared" ref="F308:F428" si="72">IF(D308&lt;&gt;0,IF(E308/D308&gt;=100,"&gt;&gt;100",E308/D308*100),"-")</f>
        <v>1.4631939224543711</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1370.29</v>
      </c>
      <c r="E321" s="60">
        <f t="shared" si="76"/>
        <v>20.05</v>
      </c>
      <c r="F321" s="45">
        <f t="shared" si="72"/>
        <v>1.4631939224543711</v>
      </c>
    </row>
    <row r="322" spans="1:6" ht="12.75" customHeight="1" x14ac:dyDescent="0.2">
      <c r="A322" s="63">
        <v>721</v>
      </c>
      <c r="B322" s="64" t="s">
        <v>636</v>
      </c>
      <c r="C322" s="247" t="s">
        <v>637</v>
      </c>
      <c r="D322" s="60">
        <f t="shared" ref="D322:E322" si="77">SUM(D323:D326)</f>
        <v>1370.29</v>
      </c>
      <c r="E322" s="60">
        <f t="shared" si="77"/>
        <v>20.05</v>
      </c>
      <c r="F322" s="45">
        <f t="shared" si="72"/>
        <v>1.4631939224543711</v>
      </c>
    </row>
    <row r="323" spans="1:6" ht="12.75" customHeight="1" x14ac:dyDescent="0.2">
      <c r="A323" s="63">
        <v>7211</v>
      </c>
      <c r="B323" s="64" t="s">
        <v>638</v>
      </c>
      <c r="C323" s="247" t="s">
        <v>639</v>
      </c>
      <c r="D323" s="194">
        <v>1370.29</v>
      </c>
      <c r="E323" s="194">
        <v>20.05</v>
      </c>
      <c r="F323" s="45">
        <f t="shared" si="72"/>
        <v>1.4631939224543711</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4517368.33</v>
      </c>
      <c r="E360" s="60">
        <f t="shared" si="86"/>
        <v>3686887.16</v>
      </c>
      <c r="F360" s="45">
        <f t="shared" si="72"/>
        <v>81.615819004955924</v>
      </c>
    </row>
    <row r="361" spans="1:6" ht="12.75" customHeight="1" x14ac:dyDescent="0.2">
      <c r="A361" s="63">
        <v>41</v>
      </c>
      <c r="B361" s="64" t="s">
        <v>714</v>
      </c>
      <c r="C361" s="247" t="s">
        <v>715</v>
      </c>
      <c r="D361" s="60">
        <f t="shared" ref="D361:E361" si="87">D362+D366</f>
        <v>723.75</v>
      </c>
      <c r="E361" s="60">
        <f t="shared" si="87"/>
        <v>1937.5</v>
      </c>
      <c r="F361" s="45">
        <f t="shared" si="72"/>
        <v>267.70293609671847</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723.75</v>
      </c>
      <c r="E366" s="60">
        <f t="shared" si="89"/>
        <v>1937.5</v>
      </c>
      <c r="F366" s="45">
        <f t="shared" si="72"/>
        <v>267.70293609671847</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723.75</v>
      </c>
      <c r="E369" s="194">
        <v>1937.5</v>
      </c>
      <c r="F369" s="45">
        <f t="shared" si="72"/>
        <v>267.70293609671847</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4022090.83</v>
      </c>
      <c r="E373" s="60">
        <f t="shared" si="90"/>
        <v>2411698.56</v>
      </c>
      <c r="F373" s="45">
        <f t="shared" si="72"/>
        <v>59.96131519486346</v>
      </c>
    </row>
    <row r="374" spans="1:6" ht="12.75" customHeight="1" x14ac:dyDescent="0.2">
      <c r="A374" s="63">
        <v>421</v>
      </c>
      <c r="B374" s="64" t="s">
        <v>732</v>
      </c>
      <c r="C374" s="247" t="s">
        <v>733</v>
      </c>
      <c r="D374" s="60">
        <f t="shared" ref="D374:E374" si="91">SUM(D375:D378)</f>
        <v>1160702.46</v>
      </c>
      <c r="E374" s="60">
        <f t="shared" si="91"/>
        <v>5862.13</v>
      </c>
      <c r="F374" s="45">
        <f t="shared" si="72"/>
        <v>0.50505019176059984</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1160702.46</v>
      </c>
      <c r="E377" s="194">
        <v>5862.13</v>
      </c>
      <c r="F377" s="45">
        <f t="shared" si="72"/>
        <v>0.50505019176059984</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2860580.46</v>
      </c>
      <c r="E379" s="60">
        <f t="shared" si="92"/>
        <v>2405269.87</v>
      </c>
      <c r="F379" s="45">
        <f t="shared" si="72"/>
        <v>84.083279727080296</v>
      </c>
    </row>
    <row r="380" spans="1:6" ht="12.75" customHeight="1" x14ac:dyDescent="0.2">
      <c r="A380" s="63">
        <v>4221</v>
      </c>
      <c r="B380" s="64" t="s">
        <v>648</v>
      </c>
      <c r="C380" s="247" t="s">
        <v>740</v>
      </c>
      <c r="D380" s="194">
        <v>71118.25</v>
      </c>
      <c r="E380" s="194">
        <v>129993.60000000001</v>
      </c>
      <c r="F380" s="45">
        <f t="shared" si="72"/>
        <v>182.78515008454229</v>
      </c>
    </row>
    <row r="381" spans="1:6" ht="12.75" customHeight="1" x14ac:dyDescent="0.2">
      <c r="A381" s="63">
        <v>4222</v>
      </c>
      <c r="B381" s="64" t="s">
        <v>741</v>
      </c>
      <c r="C381" s="247" t="s">
        <v>742</v>
      </c>
      <c r="D381" s="194">
        <v>2601.1799999999998</v>
      </c>
      <c r="E381" s="194">
        <v>764.3</v>
      </c>
      <c r="F381" s="45">
        <f t="shared" si="72"/>
        <v>29.382818566958075</v>
      </c>
    </row>
    <row r="382" spans="1:6" ht="12.75" customHeight="1" x14ac:dyDescent="0.2">
      <c r="A382" s="63">
        <v>4223</v>
      </c>
      <c r="B382" s="64" t="s">
        <v>652</v>
      </c>
      <c r="C382" s="247" t="s">
        <v>743</v>
      </c>
      <c r="D382" s="194">
        <v>31655.200000000001</v>
      </c>
      <c r="E382" s="194">
        <v>12753.74</v>
      </c>
      <c r="F382" s="45">
        <f t="shared" si="72"/>
        <v>40.289557481867114</v>
      </c>
    </row>
    <row r="383" spans="1:6" ht="12.75" customHeight="1" x14ac:dyDescent="0.2">
      <c r="A383" s="63">
        <v>4224</v>
      </c>
      <c r="B383" s="64" t="s">
        <v>654</v>
      </c>
      <c r="C383" s="247" t="s">
        <v>744</v>
      </c>
      <c r="D383" s="194">
        <v>1988640.74</v>
      </c>
      <c r="E383" s="194">
        <v>2116646.08</v>
      </c>
      <c r="F383" s="45">
        <f t="shared" si="72"/>
        <v>106.43682578885516</v>
      </c>
    </row>
    <row r="384" spans="1:6" ht="12.75" customHeight="1" x14ac:dyDescent="0.2">
      <c r="A384" s="70">
        <v>4225</v>
      </c>
      <c r="B384" s="65" t="s">
        <v>656</v>
      </c>
      <c r="C384" s="278" t="s">
        <v>745</v>
      </c>
      <c r="D384" s="192">
        <v>1248.75</v>
      </c>
      <c r="E384" s="192">
        <v>3025.59</v>
      </c>
      <c r="F384" s="71">
        <f t="shared" si="72"/>
        <v>242.28948948948948</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765316.34</v>
      </c>
      <c r="E386" s="194">
        <v>142086.56</v>
      </c>
      <c r="F386" s="45">
        <f t="shared" si="72"/>
        <v>18.56572930351912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807.91</v>
      </c>
      <c r="E393" s="60">
        <f t="shared" si="94"/>
        <v>566.55999999999995</v>
      </c>
      <c r="F393" s="45">
        <f t="shared" si="72"/>
        <v>70.126623014939781</v>
      </c>
    </row>
    <row r="394" spans="1:6" ht="12.75" customHeight="1" x14ac:dyDescent="0.2">
      <c r="A394" s="63">
        <v>4241</v>
      </c>
      <c r="B394" s="64" t="s">
        <v>757</v>
      </c>
      <c r="C394" s="247" t="s">
        <v>758</v>
      </c>
      <c r="D394" s="194">
        <v>807.91</v>
      </c>
      <c r="E394" s="194">
        <v>566.55999999999995</v>
      </c>
      <c r="F394" s="45">
        <f t="shared" si="72"/>
        <v>70.126623014939781</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494553.75</v>
      </c>
      <c r="E412" s="60">
        <f t="shared" si="100"/>
        <v>1273251.1000000001</v>
      </c>
      <c r="F412" s="45">
        <f t="shared" si="72"/>
        <v>257.45454361634097</v>
      </c>
    </row>
    <row r="413" spans="1:6" ht="12.75" customHeight="1" x14ac:dyDescent="0.2">
      <c r="A413" s="63">
        <v>451</v>
      </c>
      <c r="B413" s="64" t="s">
        <v>785</v>
      </c>
      <c r="C413" s="247" t="s">
        <v>786</v>
      </c>
      <c r="D413" s="194">
        <v>406043.69</v>
      </c>
      <c r="E413" s="194">
        <v>1273251.1000000001</v>
      </c>
      <c r="F413" s="45">
        <f t="shared" si="72"/>
        <v>313.57490126247257</v>
      </c>
    </row>
    <row r="414" spans="1:6" ht="12.75" customHeight="1" x14ac:dyDescent="0.2">
      <c r="A414" s="63">
        <v>452</v>
      </c>
      <c r="B414" s="64" t="s">
        <v>787</v>
      </c>
      <c r="C414" s="247" t="s">
        <v>788</v>
      </c>
      <c r="D414" s="194">
        <v>22500</v>
      </c>
      <c r="E414" s="194"/>
      <c r="F414" s="45">
        <f t="shared" si="72"/>
        <v>0</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66010.06</v>
      </c>
      <c r="E416" s="194"/>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4515998.04</v>
      </c>
      <c r="E418" s="60">
        <f t="shared" si="102"/>
        <v>3686867.1100000003</v>
      </c>
      <c r="F418" s="45">
        <f t="shared" si="72"/>
        <v>81.640139728670036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10115.5</v>
      </c>
      <c r="E421" s="194">
        <v>10058.18</v>
      </c>
      <c r="F421" s="45">
        <f t="shared" si="72"/>
        <v>99.433344866788602</v>
      </c>
    </row>
    <row r="422" spans="1:6" ht="12.75" customHeight="1" x14ac:dyDescent="0.2">
      <c r="A422" s="63" t="s">
        <v>582</v>
      </c>
      <c r="B422" s="64" t="s">
        <v>803</v>
      </c>
      <c r="C422" s="247" t="s">
        <v>804</v>
      </c>
      <c r="D422" s="60">
        <f>D6+D308</f>
        <v>80920096.760000005</v>
      </c>
      <c r="E422" s="60">
        <f>E6+E308</f>
        <v>88941523.600000009</v>
      </c>
      <c r="F422" s="45">
        <f t="shared" si="72"/>
        <v>109.91277465200105</v>
      </c>
    </row>
    <row r="423" spans="1:6" ht="12.75" customHeight="1" x14ac:dyDescent="0.2">
      <c r="A423" s="63" t="s">
        <v>582</v>
      </c>
      <c r="B423" s="64" t="s">
        <v>805</v>
      </c>
      <c r="C423" s="247" t="s">
        <v>806</v>
      </c>
      <c r="D423" s="60">
        <f t="shared" ref="D423:E423" si="103">D299+D360</f>
        <v>83307256.609999999</v>
      </c>
      <c r="E423" s="60">
        <f t="shared" si="103"/>
        <v>92260727.230000004</v>
      </c>
      <c r="F423" s="45">
        <f t="shared" si="72"/>
        <v>110.74752786772871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2387159.849999994</v>
      </c>
      <c r="E425" s="60">
        <f t="shared" si="105"/>
        <v>3319203.6299999952</v>
      </c>
      <c r="F425" s="45">
        <f t="shared" si="72"/>
        <v>139.04404558412807</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17852526.030000001</v>
      </c>
      <c r="E427" s="60">
        <f t="shared" si="107"/>
        <v>20304033.609999999</v>
      </c>
      <c r="F427" s="45">
        <f t="shared" si="72"/>
        <v>113.7319927492636</v>
      </c>
    </row>
    <row r="428" spans="1:6" ht="24" x14ac:dyDescent="0.2">
      <c r="A428" s="249" t="s">
        <v>816</v>
      </c>
      <c r="B428" s="243" t="s">
        <v>817</v>
      </c>
      <c r="C428" s="250" t="s">
        <v>818</v>
      </c>
      <c r="D428" s="81">
        <f t="shared" ref="D428:E428" si="108">D304+D421</f>
        <v>3977280.58</v>
      </c>
      <c r="E428" s="81">
        <f t="shared" si="108"/>
        <v>5178682.1099999994</v>
      </c>
      <c r="F428" s="61">
        <f t="shared" si="72"/>
        <v>130.20660740007432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52008.12</v>
      </c>
      <c r="E535" s="60">
        <f>E536+E571+E584+E597+E629</f>
        <v>13002.03</v>
      </c>
      <c r="F535" s="45">
        <f t="shared" si="109"/>
        <v>25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52008.12</v>
      </c>
      <c r="E597" s="60">
        <f t="shared" si="152"/>
        <v>13002.03</v>
      </c>
      <c r="F597" s="45">
        <f t="shared" si="109"/>
        <v>25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52008.12</v>
      </c>
      <c r="E609" s="60">
        <f t="shared" si="156"/>
        <v>13002.03</v>
      </c>
      <c r="F609" s="45">
        <f t="shared" si="109"/>
        <v>25</v>
      </c>
    </row>
    <row r="610" spans="1:6" ht="24" x14ac:dyDescent="0.2">
      <c r="A610" s="63">
        <v>5443</v>
      </c>
      <c r="B610" s="64" t="s">
        <v>1170</v>
      </c>
      <c r="C610" s="247" t="s">
        <v>1171</v>
      </c>
      <c r="D610" s="194">
        <v>52008.12</v>
      </c>
      <c r="E610" s="194">
        <v>13002.03</v>
      </c>
      <c r="F610" s="45">
        <f t="shared" si="109"/>
        <v>25</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52008.12</v>
      </c>
      <c r="E640" s="60">
        <f>IF(E535-E430&gt;=0,E535-E430,0)</f>
        <v>13002.03</v>
      </c>
      <c r="F640" s="45">
        <f t="shared" si="109"/>
        <v>25</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80920096.760000005</v>
      </c>
      <c r="E643" s="60">
        <f>E422+E430</f>
        <v>88941523.600000009</v>
      </c>
      <c r="F643" s="45">
        <f t="shared" si="109"/>
        <v>109.91277465200105</v>
      </c>
    </row>
    <row r="644" spans="1:6" ht="12.75" customHeight="1" x14ac:dyDescent="0.2">
      <c r="A644" s="63" t="s">
        <v>582</v>
      </c>
      <c r="B644" s="64" t="s">
        <v>1238</v>
      </c>
      <c r="C644" s="247" t="s">
        <v>1239</v>
      </c>
      <c r="D644" s="60">
        <f>D423+D535</f>
        <v>83359264.730000004</v>
      </c>
      <c r="E644" s="60">
        <f>E423+E535</f>
        <v>92273729.260000005</v>
      </c>
      <c r="F644" s="45">
        <f t="shared" si="109"/>
        <v>110.69402970248584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2439167.9699999988</v>
      </c>
      <c r="E646" s="60">
        <f t="shared" si="164"/>
        <v>3332205.6599999964</v>
      </c>
      <c r="F646" s="45">
        <f t="shared" si="109"/>
        <v>136.61239000280895</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17852526.030000001</v>
      </c>
      <c r="E648" s="60">
        <f>IF(E427-E426+E642-E641&gt;=0,E427-E426+E642-E641,0)</f>
        <v>20304033.609999999</v>
      </c>
      <c r="F648" s="45">
        <f t="shared" si="109"/>
        <v>113.7319927492636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20291694</v>
      </c>
      <c r="E650" s="60">
        <f t="shared" si="166"/>
        <v>23636239.269999996</v>
      </c>
      <c r="F650" s="45">
        <f t="shared" si="109"/>
        <v>116.48233641804373</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1354259.91</v>
      </c>
      <c r="E653" s="194">
        <v>1748602.03</v>
      </c>
      <c r="F653" s="45">
        <f t="shared" ref="F653:F740" si="167">IF(D653&lt;&gt;0,IF(E653/D653&gt;=100,"&gt;&gt;100",E653/D653*100),"-")</f>
        <v>129.11864385027835</v>
      </c>
    </row>
    <row r="654" spans="1:6" ht="12.75" customHeight="1" x14ac:dyDescent="0.2">
      <c r="A654" s="63" t="s">
        <v>1257</v>
      </c>
      <c r="B654" s="64" t="s">
        <v>1258</v>
      </c>
      <c r="C654" s="247" t="s">
        <v>1257</v>
      </c>
      <c r="D654" s="194">
        <v>83794972.260000005</v>
      </c>
      <c r="E654" s="194">
        <v>90891547.629999995</v>
      </c>
      <c r="F654" s="45">
        <f t="shared" si="167"/>
        <v>108.46897514087199</v>
      </c>
    </row>
    <row r="655" spans="1:6" ht="12.75" customHeight="1" x14ac:dyDescent="0.2">
      <c r="A655" s="63" t="s">
        <v>1259</v>
      </c>
      <c r="B655" s="64" t="s">
        <v>1260</v>
      </c>
      <c r="C655" s="247" t="s">
        <v>1259</v>
      </c>
      <c r="D655" s="194">
        <v>83400630.140000001</v>
      </c>
      <c r="E655" s="194">
        <v>90261366.569999993</v>
      </c>
      <c r="F655" s="45">
        <f t="shared" si="167"/>
        <v>108.22624051938607</v>
      </c>
    </row>
    <row r="656" spans="1:6" ht="24" x14ac:dyDescent="0.2">
      <c r="A656" s="63">
        <v>11</v>
      </c>
      <c r="B656" s="64" t="s">
        <v>1261</v>
      </c>
      <c r="C656" s="247" t="s">
        <v>1262</v>
      </c>
      <c r="D656" s="60">
        <f t="shared" ref="D656:E656" si="168">+D653+D654-D655</f>
        <v>1748602.0300000012</v>
      </c>
      <c r="E656" s="60">
        <f t="shared" si="168"/>
        <v>2378783.0900000036</v>
      </c>
      <c r="F656" s="45">
        <f t="shared" si="167"/>
        <v>136.03913578894804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1225</v>
      </c>
      <c r="E658" s="253">
        <v>1235</v>
      </c>
      <c r="F658" s="45">
        <f t="shared" si="167"/>
        <v>100.81632653061226</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1205</v>
      </c>
      <c r="E660" s="253">
        <v>1223</v>
      </c>
      <c r="F660" s="45">
        <f t="shared" si="167"/>
        <v>101.49377593360995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773012.76</v>
      </c>
      <c r="E677" s="192">
        <v>0</v>
      </c>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288608.2</v>
      </c>
      <c r="E681" s="192"/>
      <c r="F681" s="71">
        <f t="shared" si="167"/>
        <v>0</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2500</v>
      </c>
      <c r="E684" s="192">
        <v>8500</v>
      </c>
      <c r="F684" s="71">
        <f t="shared" si="167"/>
        <v>340</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46452.98</v>
      </c>
      <c r="E686" s="194">
        <v>46452.98</v>
      </c>
      <c r="F686" s="45">
        <f t="shared" si="167"/>
        <v>100</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v>295720.56</v>
      </c>
      <c r="F705" s="71" t="str">
        <f t="shared" si="167"/>
        <v>-</v>
      </c>
    </row>
    <row r="706" spans="1:6" ht="12.75" customHeight="1" x14ac:dyDescent="0.2">
      <c r="A706" s="70">
        <v>63821</v>
      </c>
      <c r="B706" s="182" t="s">
        <v>1347</v>
      </c>
      <c r="C706" s="278" t="s">
        <v>1348</v>
      </c>
      <c r="D706" s="192">
        <v>0</v>
      </c>
      <c r="E706" s="192">
        <v>2251.65</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6721807.4400000004</v>
      </c>
      <c r="E724" s="192">
        <v>6608395.4000000004</v>
      </c>
      <c r="F724" s="71">
        <f t="shared" si="167"/>
        <v>98.312774636698009</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62459.93</v>
      </c>
      <c r="E726" s="192">
        <v>65079.09</v>
      </c>
      <c r="F726" s="71">
        <f t="shared" si="167"/>
        <v>104.19334443698543</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58831.19</v>
      </c>
      <c r="E732" s="192">
        <v>115112.52</v>
      </c>
      <c r="F732" s="71">
        <f t="shared" si="167"/>
        <v>195.66580244254789</v>
      </c>
    </row>
    <row r="733" spans="1:6" ht="12.75" customHeight="1" x14ac:dyDescent="0.2">
      <c r="A733" s="70">
        <v>31215</v>
      </c>
      <c r="B733" s="65" t="s">
        <v>1396</v>
      </c>
      <c r="C733" s="278" t="s">
        <v>1397</v>
      </c>
      <c r="D733" s="192">
        <v>71756.23</v>
      </c>
      <c r="E733" s="192">
        <v>73321.8</v>
      </c>
      <c r="F733" s="71">
        <f t="shared" si="167"/>
        <v>102.18178965087772</v>
      </c>
    </row>
    <row r="734" spans="1:6" ht="12.75" customHeight="1" x14ac:dyDescent="0.2">
      <c r="A734" s="70">
        <v>32121</v>
      </c>
      <c r="B734" s="65" t="s">
        <v>1398</v>
      </c>
      <c r="C734" s="278" t="s">
        <v>1399</v>
      </c>
      <c r="D734" s="192">
        <v>767617.81</v>
      </c>
      <c r="E734" s="192">
        <v>822183.62</v>
      </c>
      <c r="F734" s="71">
        <f t="shared" si="167"/>
        <v>107.10846065439779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72897.679999999993</v>
      </c>
      <c r="E736" s="194">
        <v>39460.86</v>
      </c>
      <c r="F736" s="45">
        <f t="shared" si="167"/>
        <v>54.131846171236184</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16389.25</v>
      </c>
      <c r="E738" s="194">
        <v>21894.87</v>
      </c>
      <c r="F738" s="45">
        <f t="shared" si="167"/>
        <v>133.59287337736626</v>
      </c>
    </row>
    <row r="739" spans="1:6" ht="12.75" customHeight="1" x14ac:dyDescent="0.2">
      <c r="A739" s="70" t="s">
        <v>1408</v>
      </c>
      <c r="B739" s="65" t="s">
        <v>1409</v>
      </c>
      <c r="C739" s="278" t="s">
        <v>1408</v>
      </c>
      <c r="D739" s="192">
        <v>479329.79</v>
      </c>
      <c r="E739" s="192">
        <v>602270.92000000004</v>
      </c>
      <c r="F739" s="71">
        <f t="shared" si="167"/>
        <v>125.6485477357875</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6767.02</v>
      </c>
      <c r="E741" s="192">
        <v>8458.1200000000008</v>
      </c>
      <c r="F741" s="71">
        <f t="shared" ref="F741:F1006" si="169">IF(D741&lt;&gt;0,IF(E741/D741&gt;=100,"&gt;&gt;100",E741/D741*100),"-")</f>
        <v>124.99032070246578</v>
      </c>
    </row>
    <row r="742" spans="1:6" ht="12.75" customHeight="1" x14ac:dyDescent="0.2">
      <c r="A742" s="70" t="s">
        <v>1414</v>
      </c>
      <c r="B742" s="65" t="s">
        <v>1415</v>
      </c>
      <c r="C742" s="278" t="s">
        <v>1414</v>
      </c>
      <c r="D742" s="192">
        <v>124789.99</v>
      </c>
      <c r="E742" s="192">
        <v>285311</v>
      </c>
      <c r="F742" s="71">
        <f t="shared" si="169"/>
        <v>228.63292159891992</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12091.52</v>
      </c>
      <c r="E760" s="194">
        <v>2490.2199999999998</v>
      </c>
      <c r="F760" s="45">
        <f t="shared" si="169"/>
        <v>20.594763933732068</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28154.41</v>
      </c>
      <c r="E844" s="194">
        <v>26224.17</v>
      </c>
      <c r="F844" s="45">
        <f t="shared" si="169"/>
        <v>93.144093589601056</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52008.12</v>
      </c>
      <c r="E981" s="192">
        <v>13002.03</v>
      </c>
      <c r="F981" s="71">
        <f t="shared" si="169"/>
        <v>25</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8" zoomScaleNormal="100" workbookViewId="0">
      <selection activeCell="E68" sqref="E6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34040099.93</v>
      </c>
      <c r="E6" s="180">
        <f t="shared" si="0"/>
        <v>38276040.730000004</v>
      </c>
      <c r="F6" s="181">
        <f t="shared" ref="F6:F298" si="1">IF(D6&gt;0,IF(E6/D6&gt;=100,"&gt;&gt;100",E6/D6*100),"-")</f>
        <v>112.44397286938283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28238798.889999997</v>
      </c>
      <c r="E7" s="79">
        <f t="shared" si="2"/>
        <v>30600678.550000001</v>
      </c>
      <c r="F7" s="71">
        <f t="shared" si="1"/>
        <v>108.36395226723469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541474.92999999993</v>
      </c>
      <c r="E8" s="79">
        <f>E9+E10-E11</f>
        <v>513194</v>
      </c>
      <c r="F8" s="71">
        <f t="shared" si="1"/>
        <v>94.777056437312808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468517.11</v>
      </c>
      <c r="E9" s="192">
        <v>468517.11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192657.89</v>
      </c>
      <c r="E10" s="192">
        <v>194595.39</v>
      </c>
      <c r="F10" s="71">
        <f t="shared" si="1"/>
        <v>101.00566864923101</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119700.07</v>
      </c>
      <c r="E11" s="192">
        <v>149918.5</v>
      </c>
      <c r="F11" s="71">
        <f t="shared" si="1"/>
        <v>125.24512308138165</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23798996.529999997</v>
      </c>
      <c r="E12" s="79">
        <f t="shared" si="3"/>
        <v>26119304.530000001</v>
      </c>
      <c r="F12" s="71">
        <f t="shared" si="1"/>
        <v>109.74960434602829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17726823.109999999</v>
      </c>
      <c r="E13" s="79">
        <f t="shared" si="4"/>
        <v>19745563.23</v>
      </c>
      <c r="F13" s="71">
        <f t="shared" si="1"/>
        <v>111.38805361498302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29144.15</v>
      </c>
      <c r="E14" s="192">
        <v>29144.15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28732592.84</v>
      </c>
      <c r="E15" s="192">
        <v>30009309</v>
      </c>
      <c r="F15" s="71">
        <f t="shared" si="1"/>
        <v>104.44344221598625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193542.39999999999</v>
      </c>
      <c r="E16" s="192">
        <v>1365701.5</v>
      </c>
      <c r="F16" s="71">
        <f t="shared" si="1"/>
        <v>705.63426928672993</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1307211.5900000001</v>
      </c>
      <c r="E17" s="192">
        <v>1300331.53</v>
      </c>
      <c r="F17" s="71">
        <f t="shared" si="1"/>
        <v>99.473684287025023</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12535667.869999999</v>
      </c>
      <c r="E18" s="192">
        <v>12958922.949999999</v>
      </c>
      <c r="F18" s="71">
        <f t="shared" si="1"/>
        <v>103.37640630231535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5781308.9499999993</v>
      </c>
      <c r="E19" s="79">
        <f t="shared" si="5"/>
        <v>6145560.0500000007</v>
      </c>
      <c r="F19" s="71">
        <f t="shared" si="1"/>
        <v>106.30049532294935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1664675.46</v>
      </c>
      <c r="E20" s="192">
        <v>1720387.26</v>
      </c>
      <c r="F20" s="71">
        <f t="shared" si="1"/>
        <v>103.34670639044563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96662.99</v>
      </c>
      <c r="E21" s="192">
        <v>92941.33</v>
      </c>
      <c r="F21" s="71">
        <f t="shared" si="1"/>
        <v>96.149860458485719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3160092.51</v>
      </c>
      <c r="E22" s="192">
        <v>3161238.61</v>
      </c>
      <c r="F22" s="71">
        <f t="shared" si="1"/>
        <v>100.03626792558677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23662939.489999998</v>
      </c>
      <c r="E23" s="192">
        <v>25179013.34</v>
      </c>
      <c r="F23" s="71">
        <f t="shared" si="1"/>
        <v>106.40695485292812</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219182.59</v>
      </c>
      <c r="E24" s="192">
        <v>215499.92</v>
      </c>
      <c r="F24" s="71">
        <f t="shared" si="1"/>
        <v>98.319816368626732</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2279484.1</v>
      </c>
      <c r="E26" s="192">
        <v>2374752.94</v>
      </c>
      <c r="F26" s="71">
        <f t="shared" si="1"/>
        <v>104.17940357644959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25301728.190000001</v>
      </c>
      <c r="E28" s="192">
        <v>26598273.350000001</v>
      </c>
      <c r="F28" s="71">
        <f t="shared" si="1"/>
        <v>105.12433439432975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5884.9500000000116</v>
      </c>
      <c r="E29" s="79">
        <f t="shared" si="6"/>
        <v>1961.6699999999983</v>
      </c>
      <c r="F29" s="71">
        <f t="shared" si="1"/>
        <v>33.333673183289477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115522.88</v>
      </c>
      <c r="E30" s="192">
        <v>115522.88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109637.93</v>
      </c>
      <c r="E34" s="192">
        <v>113561.21</v>
      </c>
      <c r="F34" s="71">
        <f t="shared" si="1"/>
        <v>103.57839663700328</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225653.02</v>
      </c>
      <c r="E35" s="79">
        <f t="shared" si="7"/>
        <v>226219.58</v>
      </c>
      <c r="F35" s="71">
        <f t="shared" si="1"/>
        <v>100.25107574452139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217531.84</v>
      </c>
      <c r="E36" s="192">
        <v>218098.4</v>
      </c>
      <c r="F36" s="71">
        <f t="shared" si="1"/>
        <v>100.26044922894965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8121.18</v>
      </c>
      <c r="E37" s="192">
        <v>8121.18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59326.5</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513799.89</v>
      </c>
      <c r="E47" s="192">
        <v>513799.89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454473.39</v>
      </c>
      <c r="E50" s="192">
        <v>513799.89</v>
      </c>
      <c r="F50" s="71">
        <f t="shared" si="1"/>
        <v>113.05389959134902</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8431.2700000000186</v>
      </c>
      <c r="E52" s="79">
        <f t="shared" si="10"/>
        <v>1872.1399999998976</v>
      </c>
      <c r="F52" s="71">
        <f t="shared" si="1"/>
        <v>22.204721234166307</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8431.27</v>
      </c>
      <c r="E53" s="192">
        <v>1872.14</v>
      </c>
      <c r="F53" s="71">
        <f t="shared" si="1"/>
        <v>22.204721234167568</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1261453.6299999999</v>
      </c>
      <c r="E54" s="192">
        <v>1326861.49</v>
      </c>
      <c r="F54" s="71">
        <f t="shared" si="1"/>
        <v>105.1851180609786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1261453.6299999999</v>
      </c>
      <c r="E55" s="192">
        <v>1326861.49</v>
      </c>
      <c r="F55" s="71">
        <f t="shared" si="1"/>
        <v>105.1851180609786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1528037.11</v>
      </c>
      <c r="E56" s="79">
        <f t="shared" si="11"/>
        <v>921680.79</v>
      </c>
      <c r="F56" s="71">
        <f t="shared" si="1"/>
        <v>60.317958508219739</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1528037.11</v>
      </c>
      <c r="E57" s="192">
        <v>921680.79</v>
      </c>
      <c r="F57" s="71">
        <f t="shared" si="1"/>
        <v>60.317958508219739</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2361859.0499999998</v>
      </c>
      <c r="E63" s="79">
        <f>SUM(E64:E68)</f>
        <v>3044627.09</v>
      </c>
      <c r="F63" s="71">
        <f>IF(D63&gt;0,IF(E63/D63&gt;=100,"&gt;&gt;100",E63/D63*100),"-")</f>
        <v>128.9080773046131</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54865.23</v>
      </c>
      <c r="E64" s="192">
        <v>63470.46</v>
      </c>
      <c r="F64" s="71">
        <f t="shared" si="1"/>
        <v>115.68430497785209</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2306993.8199999998</v>
      </c>
      <c r="E68" s="192">
        <v>2981156.63</v>
      </c>
      <c r="F68" s="71">
        <f t="shared" si="1"/>
        <v>129.22256679473898</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5801301.040000001</v>
      </c>
      <c r="E69" s="79">
        <f>E70+E82+E88+E119+E135+E147+E165+E171</f>
        <v>7675362.1799999997</v>
      </c>
      <c r="F69" s="71">
        <f t="shared" si="1"/>
        <v>132.30415258712378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1748602.03</v>
      </c>
      <c r="E70" s="79">
        <f t="shared" si="12"/>
        <v>2378783.0900000003</v>
      </c>
      <c r="F70" s="71">
        <f t="shared" si="1"/>
        <v>136.03913578894796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1742447.2</v>
      </c>
      <c r="E71" s="79">
        <f t="shared" si="13"/>
        <v>2378181.14</v>
      </c>
      <c r="F71" s="71">
        <f t="shared" si="1"/>
        <v>136.48511931954096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1742447.2</v>
      </c>
      <c r="E73" s="192">
        <v>2378181.14</v>
      </c>
      <c r="F73" s="71">
        <f t="shared" si="1"/>
        <v>136.48511931954096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4609.33</v>
      </c>
      <c r="E76" s="79">
        <f>SUM(E77:E79)</f>
        <v>0</v>
      </c>
      <c r="F76" s="71">
        <f t="shared" si="1"/>
        <v>0</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4609.33</v>
      </c>
      <c r="E77" s="192">
        <v>0</v>
      </c>
      <c r="F77" s="71">
        <f t="shared" ref="F77:F79" si="14">IF(D77&gt;0,IF(E77/D77&gt;=100,"&gt;&gt;100",E77/D77*100),"-")</f>
        <v>0</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1545.5</v>
      </c>
      <c r="E80" s="192">
        <v>601.95000000000005</v>
      </c>
      <c r="F80" s="71">
        <f t="shared" si="1"/>
        <v>38.948560336460694</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73646.960000000021</v>
      </c>
      <c r="E82" s="79">
        <f>SUM(E83:E85)-E86+E87</f>
        <v>115449.71</v>
      </c>
      <c r="F82" s="71">
        <f t="shared" si="1"/>
        <v>156.76099868887999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2528.12</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1403.44</v>
      </c>
      <c r="E85" s="192">
        <v>1311.79</v>
      </c>
      <c r="F85" s="71">
        <f t="shared" si="1"/>
        <v>93.469617511258036</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265445.62</v>
      </c>
      <c r="E86" s="192">
        <v>0</v>
      </c>
      <c r="F86" s="71">
        <f t="shared" si="1"/>
        <v>0</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337689.14</v>
      </c>
      <c r="E87" s="192">
        <v>111609.8</v>
      </c>
      <c r="F87" s="71">
        <f t="shared" si="1"/>
        <v>33.051048073384884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3968936.5500000007</v>
      </c>
      <c r="E147" s="79">
        <f t="shared" si="24"/>
        <v>5171071.2</v>
      </c>
      <c r="F147" s="71">
        <f t="shared" si="1"/>
        <v>130.2885832226267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521.69000000000005</v>
      </c>
      <c r="E159" s="192">
        <v>519.57000000000005</v>
      </c>
      <c r="F159" s="71">
        <f t="shared" si="1"/>
        <v>99.59362840000766</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921540.05</v>
      </c>
      <c r="E160" s="192">
        <v>2110078.37</v>
      </c>
      <c r="F160" s="71">
        <f t="shared" si="1"/>
        <v>228.97305114411469</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1016469.34</v>
      </c>
      <c r="E161" s="192">
        <v>1054268.68</v>
      </c>
      <c r="F161" s="71">
        <f t="shared" si="1"/>
        <v>103.71868963602975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2802228.97</v>
      </c>
      <c r="E162" s="192">
        <v>2869287.14</v>
      </c>
      <c r="F162" s="71">
        <f t="shared" si="1"/>
        <v>102.39302964596786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52537.49</v>
      </c>
      <c r="E163" s="192">
        <v>29496.12</v>
      </c>
      <c r="F163" s="71">
        <f t="shared" si="1"/>
        <v>56.142994269425508</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824360.99</v>
      </c>
      <c r="E164" s="192">
        <v>892578.68</v>
      </c>
      <c r="F164" s="71">
        <f t="shared" si="1"/>
        <v>108.27522054385423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10115.5</v>
      </c>
      <c r="E165" s="79">
        <f t="shared" si="26"/>
        <v>10058.18</v>
      </c>
      <c r="F165" s="71">
        <f t="shared" si="1"/>
        <v>99.433344866788602</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10115.5</v>
      </c>
      <c r="E167" s="192">
        <v>10058.18</v>
      </c>
      <c r="F167" s="71">
        <f t="shared" si="1"/>
        <v>99.433344866788602</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34040099.93</v>
      </c>
      <c r="E176" s="79">
        <f>E177+E251</f>
        <v>38276040.730000004</v>
      </c>
      <c r="F176" s="71">
        <f t="shared" si="1"/>
        <v>112.44397286938283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24441846.93</v>
      </c>
      <c r="E177" s="79">
        <f>E178+E197+E203+E219+E247+E248</f>
        <v>29141819.850000001</v>
      </c>
      <c r="F177" s="71">
        <f t="shared" si="1"/>
        <v>119.22920527839179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13141367.260000002</v>
      </c>
      <c r="E178" s="79">
        <f>SUM(E179:E181)+E185+E186+SUM(E194:E196)</f>
        <v>16250328.729999999</v>
      </c>
      <c r="F178" s="71">
        <f t="shared" si="1"/>
        <v>123.65782348586455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4087240.48</v>
      </c>
      <c r="E179" s="192">
        <v>4338189.1900000004</v>
      </c>
      <c r="F179" s="71">
        <f t="shared" si="1"/>
        <v>106.1398078049961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8926121.3300000001</v>
      </c>
      <c r="E180" s="192">
        <v>11900839.35</v>
      </c>
      <c r="F180" s="71">
        <f t="shared" si="1"/>
        <v>133.32598684270855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119250.38</v>
      </c>
      <c r="E181" s="79">
        <f t="shared" si="28"/>
        <v>7736.36</v>
      </c>
      <c r="F181" s="71">
        <f t="shared" si="1"/>
        <v>6.4874929539008583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119250.38</v>
      </c>
      <c r="E184" s="192">
        <v>7736.36</v>
      </c>
      <c r="F184" s="71">
        <f t="shared" si="1"/>
        <v>6.4874929539008583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8755.07</v>
      </c>
      <c r="E196" s="192">
        <v>3563.83</v>
      </c>
      <c r="F196" s="71">
        <f t="shared" si="1"/>
        <v>40.70589955305897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164087.88</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155345.94</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8741.94</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11300479.67</v>
      </c>
      <c r="E247" s="192">
        <v>12726370.210000001</v>
      </c>
      <c r="F247" s="71">
        <f>IF(D247&gt;0,IF(E247/D247&gt;=100,"&gt;&gt;100",E247/D247*100),"-")</f>
        <v>112.61796473812868</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1033.03</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1033.03</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9598253.0000000019</v>
      </c>
      <c r="E251" s="79">
        <f>+E252+E255-E264+E274+E291</f>
        <v>9134220.879999999</v>
      </c>
      <c r="F251" s="71">
        <f t="shared" si="1"/>
        <v>95.165452296370987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25912666.420000002</v>
      </c>
      <c r="E252" s="79">
        <f>E253-E254</f>
        <v>27591778.039999999</v>
      </c>
      <c r="F252" s="71">
        <f t="shared" si="1"/>
        <v>106.47988745266299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25912666.420000002</v>
      </c>
      <c r="E253" s="192">
        <v>27591778.039999999</v>
      </c>
      <c r="F253" s="71">
        <f t="shared" si="1"/>
        <v>106.47988745266299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-20291694</v>
      </c>
      <c r="E255" s="79">
        <f>E256-E260</f>
        <v>-23636239.27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20291694</v>
      </c>
      <c r="E260" s="79">
        <f>SUM(E261:E263)</f>
        <v>23636239.27</v>
      </c>
      <c r="F260" s="71">
        <f t="shared" si="1"/>
        <v>116.48233641804376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19904786.379999999</v>
      </c>
      <c r="E261" s="192">
        <v>23149586.399999999</v>
      </c>
      <c r="F261" s="71">
        <f t="shared" si="1"/>
        <v>116.30160685000025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334899.5</v>
      </c>
      <c r="E262" s="192">
        <v>473650.84</v>
      </c>
      <c r="F262" s="71">
        <f t="shared" si="1"/>
        <v>141.4307396696621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52008.12</v>
      </c>
      <c r="E263" s="192">
        <v>13002.03</v>
      </c>
      <c r="F263" s="71">
        <f t="shared" si="1"/>
        <v>25</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3967165.0800000005</v>
      </c>
      <c r="E274" s="79">
        <f>SUM(E275:E277)+SUM(E286:E290)</f>
        <v>5168623.9300000006</v>
      </c>
      <c r="F274" s="71">
        <f t="shared" si="1"/>
        <v>130.28507323925126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13.15</v>
      </c>
      <c r="E286" s="192">
        <v>11.03</v>
      </c>
      <c r="F286" s="71">
        <f t="shared" si="39"/>
        <v>83.878326996197714</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786733.45</v>
      </c>
      <c r="E287" s="192">
        <v>1966301.14</v>
      </c>
      <c r="F287" s="71">
        <f t="shared" si="39"/>
        <v>249.93231697470088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349506.27</v>
      </c>
      <c r="E288" s="192">
        <v>306891.84000000003</v>
      </c>
      <c r="F288" s="71">
        <f t="shared" si="39"/>
        <v>87.807248779828768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2802228.97</v>
      </c>
      <c r="E289" s="192">
        <v>2869287.14</v>
      </c>
      <c r="F289" s="71">
        <f t="shared" si="39"/>
        <v>102.39302964596786</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28683.24</v>
      </c>
      <c r="E290" s="192">
        <v>26132.78</v>
      </c>
      <c r="F290" s="71">
        <f t="shared" si="39"/>
        <v>91.10818722013272</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10115.5</v>
      </c>
      <c r="E291" s="79">
        <f>SUM(E292:E295)</f>
        <v>10058.18</v>
      </c>
      <c r="F291" s="71">
        <f t="shared" si="1"/>
        <v>99.433344866788602</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10115.5</v>
      </c>
      <c r="E293" s="192">
        <v>10058.18</v>
      </c>
      <c r="F293" s="71">
        <f t="shared" ref="F293:F295" si="40">IF(D293&gt;0,IF(E293/D293&gt;=100,"&gt;&gt;100",E293/D293*100),"-")</f>
        <v>99.433344866788602</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4698902.58</v>
      </c>
      <c r="E297" s="79">
        <f t="shared" si="42"/>
        <v>4768194.82</v>
      </c>
      <c r="F297" s="71">
        <f t="shared" si="1"/>
        <v>101.47464729945519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4698902.58</v>
      </c>
      <c r="E298" s="193">
        <v>4768194.82</v>
      </c>
      <c r="F298" s="75">
        <f t="shared" si="1"/>
        <v>101.47464729945519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1524758.05</v>
      </c>
      <c r="E302" s="192">
        <v>1981699.03</v>
      </c>
      <c r="F302" s="71">
        <f t="shared" si="43"/>
        <v>129.96809756144589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3268539.49</v>
      </c>
      <c r="E303" s="192">
        <v>4081950.85</v>
      </c>
      <c r="F303" s="71">
        <f t="shared" si="43"/>
        <v>124.88608023518172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10115.5</v>
      </c>
      <c r="E306" s="192">
        <v>10058.18</v>
      </c>
      <c r="F306" s="71">
        <f t="shared" si="43"/>
        <v>99.433344866788602</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70963.070000000007</v>
      </c>
      <c r="E308" s="192">
        <v>109074.32</v>
      </c>
      <c r="F308" s="71">
        <f t="shared" si="43"/>
        <v>153.7057514563561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342.06</v>
      </c>
      <c r="E309" s="192">
        <v>1791.92</v>
      </c>
      <c r="F309" s="71">
        <f t="shared" si="43"/>
        <v>523.861310881132</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266384.01</v>
      </c>
      <c r="E311" s="192">
        <v>743.56</v>
      </c>
      <c r="F311" s="71">
        <f t="shared" si="43"/>
        <v>0.27913086825294053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3858550.52</v>
      </c>
      <c r="E336" s="192">
        <v>5368102.7300000004</v>
      </c>
      <c r="F336" s="71">
        <f t="shared" si="43"/>
        <v>139.12226112307064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9282816.7400000002</v>
      </c>
      <c r="E337" s="192">
        <v>10882226</v>
      </c>
      <c r="F337" s="71">
        <f t="shared" si="43"/>
        <v>117.22978385545505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59884.13</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104203.75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37.270000000000003</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11237558.529999999</v>
      </c>
      <c r="E365" s="192">
        <v>12712862.359999999</v>
      </c>
      <c r="F365" s="71">
        <f t="shared" si="43"/>
        <v>113.12833055384317</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62921.14</v>
      </c>
      <c r="E367" s="192">
        <v>13507.85</v>
      </c>
      <c r="F367" s="71">
        <f t="shared" si="44"/>
        <v>21.467904109811105</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2621.45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3336.91</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1482742.57</v>
      </c>
      <c r="E387" s="192">
        <v>1523485.1</v>
      </c>
      <c r="F387" s="71">
        <f t="shared" si="44"/>
        <v>102.74778176767394</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293542.11</v>
      </c>
      <c r="E389" s="192">
        <v>242000</v>
      </c>
      <c r="F389" s="71">
        <f t="shared" si="44"/>
        <v>82.441323324956684</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1063062.47</v>
      </c>
      <c r="E392" s="288">
        <v>1047159.93</v>
      </c>
      <c r="F392" s="263">
        <f t="shared" si="44"/>
        <v>98.504082267150309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241767.03</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155901.4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1859555.43</v>
      </c>
      <c r="E397" s="284">
        <v>1557881.36</v>
      </c>
      <c r="F397" s="289">
        <f t="shared" si="44"/>
        <v>83.777086440494003</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6" workbookViewId="0">
      <selection activeCell="E101" sqref="E10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83307256.609999999</v>
      </c>
      <c r="E89" s="60">
        <f t="shared" si="17"/>
        <v>92260727.230000004</v>
      </c>
      <c r="F89" s="45">
        <f t="shared" si="1"/>
        <v>110.74752786772871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83307256.609999999</v>
      </c>
      <c r="E99" s="60">
        <f t="shared" si="20"/>
        <v>92260727.230000004</v>
      </c>
      <c r="F99" s="45">
        <f t="shared" si="1"/>
        <v>110.74752786772871</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83307256.609999999</v>
      </c>
      <c r="E100" s="194">
        <v>92260727.230000004</v>
      </c>
      <c r="F100" s="45">
        <f t="shared" si="1"/>
        <v>110.74752786772871</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83307256.609999999</v>
      </c>
      <c r="E141" s="81">
        <f t="shared" si="28"/>
        <v>92260727.230000004</v>
      </c>
      <c r="F141" s="61">
        <f t="shared" si="1"/>
        <v>110.74752786772871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45" sqref="E4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563606.71</v>
      </c>
      <c r="E5" s="82">
        <f t="shared" si="0"/>
        <v>2564823.12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2564623.12</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2564623.12</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2564623.12</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563606.71</v>
      </c>
      <c r="E22" s="83">
        <f t="shared" si="3"/>
        <v>200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563606.71</v>
      </c>
      <c r="E23" s="83">
        <f t="shared" si="4"/>
        <v>200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563406.71</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200</v>
      </c>
      <c r="E29" s="195">
        <v>200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2714.6</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2714.6</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v>2714.6</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24441846.93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96960273.519999996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1109557.19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89086145.459999993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52595786.289999999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35727907.979999997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88670.22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26224.17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647556.80000000005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3431136.93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13002.03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13002.03</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3320431.91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92261333.629999995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1102823.48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85983954.969999999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52344837.579999998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32761138.170000002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200184.24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26224.17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651570.81000000006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3267049.05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13002.03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13002.03</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1894504.1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29140786.819999993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5432000.870000001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1310.32</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1310.32</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5370806.4200000009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5370806.4200000009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4587165.4400000004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782681.21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184.03</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775.74</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59884.13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59884.13</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23708785.950000003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145355.39000000001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10732856.6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104203.75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12726370.210000001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32336</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3607</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Jadranka Maric</cp:lastModifiedBy>
  <cp:lastPrinted>2026-01-27T17:10:23Z</cp:lastPrinted>
  <dcterms:created xsi:type="dcterms:W3CDTF">2022-04-01T05:14:30Z</dcterms:created>
  <dcterms:modified xsi:type="dcterms:W3CDTF">2026-02-12T07:21:00Z</dcterms:modified>
</cp:coreProperties>
</file>