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inf04\Documents\Backup\web-objave\Plan i analize\Financijska izvjesca\"/>
    </mc:Choice>
  </mc:AlternateContent>
  <xr:revisionPtr revIDLastSave="0" documentId="8_{5E6549C7-451A-47F1-8FBD-A01A4C563392}" xr6:coauthVersionLast="47" xr6:coauthVersionMax="47" xr10:uidLastSave="{00000000-0000-0000-0000-000000000000}"/>
  <bookViews>
    <workbookView xWindow="-120" yWindow="-120" windowWidth="29040" windowHeight="15720" tabRatio="899" xr2:uid="{00000000-000D-0000-FFFF-FFFF00000000}"/>
  </bookViews>
  <sheets>
    <sheet name="SAŽETAK" sheetId="21" r:id="rId1"/>
    <sheet name=" Račun prihoda i rashoda-ekonom" sheetId="24" r:id="rId2"/>
    <sheet name=" Račun prihoda i rashoda-izvori" sheetId="25" r:id="rId3"/>
    <sheet name=" Račun financiranja-izvori" sheetId="23" r:id="rId4"/>
    <sheet name=" Račun financiranja-ekonomska" sheetId="22" r:id="rId5"/>
    <sheet name="Rashodi -funkcijska" sheetId="9" r:id="rId6"/>
    <sheet name="7  POSEBNI_DIO_" sheetId="14" r:id="rId7"/>
    <sheet name="izvj. o stanju potr. i dosp.obv" sheetId="17" r:id="rId8"/>
  </sheets>
  <externalReferences>
    <externalReference r:id="rId9"/>
  </externalReferences>
  <definedNames>
    <definedName name="_xlnm.Print_Area" localSheetId="4">' Račun financiranja-ekonomska'!$A$1:$K$13</definedName>
    <definedName name="_xlnm.Print_Area" localSheetId="3">' Račun financiranja-izvori'!$A$1:$G$12</definedName>
    <definedName name="_xlnm.Print_Area" localSheetId="1">' Račun prihoda i rashoda-ekonom'!$A$1:$K$133</definedName>
    <definedName name="_xlnm.Print_Area" localSheetId="2">' Račun prihoda i rashoda-izvori'!$A$1:$G$38</definedName>
    <definedName name="_xlnm.Print_Area" localSheetId="6">'7  POSEBNI_DIO_'!$A$1:$F$215</definedName>
    <definedName name="_xlnm.Print_Area" localSheetId="7">'izvj. o stanju potr. i dosp.obv'!$A$1:$B$12</definedName>
    <definedName name="_xlnm.Print_Area" localSheetId="0">SAŽETAK!$A$1:$K$30</definedName>
  </definedNames>
  <calcPr calcId="191029"/>
</workbook>
</file>

<file path=xl/calcChain.xml><?xml version="1.0" encoding="utf-8"?>
<calcChain xmlns="http://schemas.openxmlformats.org/spreadsheetml/2006/main">
  <c r="K25" i="21" l="1"/>
  <c r="K26" i="21"/>
  <c r="G33" i="25"/>
  <c r="F23" i="25"/>
  <c r="F25" i="25"/>
  <c r="F28" i="25"/>
  <c r="F31" i="25"/>
  <c r="F35" i="25"/>
  <c r="F38" i="25"/>
  <c r="F11" i="25"/>
  <c r="F13" i="25"/>
  <c r="F16" i="25"/>
  <c r="F18" i="25"/>
  <c r="F7" i="25"/>
  <c r="J23" i="21"/>
  <c r="J11" i="21"/>
  <c r="J10" i="21"/>
  <c r="E14" i="25"/>
  <c r="G14" i="25" s="1"/>
  <c r="E9" i="25"/>
  <c r="F9" i="25" s="1"/>
  <c r="E30" i="25"/>
  <c r="F11" i="14"/>
  <c r="F13" i="14"/>
  <c r="F15" i="14"/>
  <c r="F17" i="14"/>
  <c r="F18" i="14"/>
  <c r="F20" i="14"/>
  <c r="J15" i="22"/>
  <c r="E12" i="25" l="1"/>
  <c r="J61" i="24"/>
  <c r="J62" i="24"/>
  <c r="J63" i="24"/>
  <c r="J65" i="24"/>
  <c r="J67" i="24"/>
  <c r="J68" i="24"/>
  <c r="J71" i="24"/>
  <c r="J72" i="24"/>
  <c r="J73" i="24"/>
  <c r="J74" i="24"/>
  <c r="J76" i="24"/>
  <c r="J77" i="24"/>
  <c r="J78" i="24"/>
  <c r="J79" i="24"/>
  <c r="J80" i="24"/>
  <c r="J81" i="24"/>
  <c r="J83" i="24"/>
  <c r="J84" i="24"/>
  <c r="J85" i="24"/>
  <c r="J86" i="24"/>
  <c r="J87" i="24"/>
  <c r="J88" i="24"/>
  <c r="J89" i="24"/>
  <c r="J90" i="24"/>
  <c r="J91" i="24"/>
  <c r="J95" i="24"/>
  <c r="J96" i="24"/>
  <c r="J97" i="24"/>
  <c r="J98" i="24"/>
  <c r="J99" i="24"/>
  <c r="J100" i="24"/>
  <c r="J101" i="24"/>
  <c r="J104" i="24"/>
  <c r="J106" i="24"/>
  <c r="J107" i="24"/>
  <c r="J110" i="24"/>
  <c r="J115" i="24"/>
  <c r="J118" i="24"/>
  <c r="J120" i="24"/>
  <c r="J121" i="24"/>
  <c r="J122" i="24"/>
  <c r="J123" i="24"/>
  <c r="J124" i="24"/>
  <c r="J126" i="24"/>
  <c r="J128" i="24"/>
  <c r="J131" i="24"/>
  <c r="J133" i="24"/>
  <c r="I119" i="24"/>
  <c r="I92" i="24"/>
  <c r="E12" i="23"/>
  <c r="J13" i="24"/>
  <c r="J15" i="24"/>
  <c r="J16" i="24"/>
  <c r="J18" i="24"/>
  <c r="J19" i="24"/>
  <c r="J24" i="24"/>
  <c r="J25" i="24"/>
  <c r="J28" i="24"/>
  <c r="J29" i="24"/>
  <c r="J32" i="24"/>
  <c r="J35" i="24"/>
  <c r="J37" i="24"/>
  <c r="J38" i="24"/>
  <c r="J41" i="24"/>
  <c r="J42" i="24"/>
  <c r="J43" i="24"/>
  <c r="J45" i="24"/>
  <c r="J48" i="24"/>
  <c r="J52" i="24"/>
  <c r="I20" i="24"/>
  <c r="E207" i="14"/>
  <c r="F9" i="9"/>
  <c r="D37" i="25"/>
  <c r="D34" i="25"/>
  <c r="D30" i="25"/>
  <c r="D27" i="25"/>
  <c r="D24" i="25"/>
  <c r="D22" i="25"/>
  <c r="D21" i="25"/>
  <c r="C37" i="25"/>
  <c r="C34" i="25"/>
  <c r="C30" i="25"/>
  <c r="C27" i="25"/>
  <c r="C21" i="25" s="1"/>
  <c r="C24" i="25"/>
  <c r="C22" i="25"/>
  <c r="D17" i="25"/>
  <c r="D15" i="25"/>
  <c r="D12" i="25"/>
  <c r="D10" i="25"/>
  <c r="D8" i="25"/>
  <c r="D6" i="25"/>
  <c r="C17" i="25"/>
  <c r="C15" i="25"/>
  <c r="C12" i="25"/>
  <c r="C10" i="25"/>
  <c r="C8" i="25"/>
  <c r="C6" i="25"/>
  <c r="H16" i="21"/>
  <c r="H15" i="21"/>
  <c r="H12" i="21"/>
  <c r="G15" i="21"/>
  <c r="G12" i="21"/>
  <c r="G16" i="21" s="1"/>
  <c r="C5" i="25" l="1"/>
  <c r="D5" i="25"/>
  <c r="F11" i="23"/>
  <c r="E206" i="14"/>
  <c r="E197" i="14"/>
  <c r="E188" i="14"/>
  <c r="E191" i="14"/>
  <c r="E185" i="14"/>
  <c r="E166" i="14"/>
  <c r="E164" i="14"/>
  <c r="E157" i="14"/>
  <c r="E159" i="14"/>
  <c r="E135" i="14"/>
  <c r="E98" i="14"/>
  <c r="E97" i="14" s="1"/>
  <c r="E96" i="14" s="1"/>
  <c r="E74" i="14"/>
  <c r="E73" i="14" s="1"/>
  <c r="E70" i="14"/>
  <c r="E68" i="14"/>
  <c r="D47" i="14"/>
  <c r="D46" i="14" s="1"/>
  <c r="D45" i="14" s="1"/>
  <c r="E49" i="14"/>
  <c r="E48" i="14" s="1"/>
  <c r="C47" i="14"/>
  <c r="C46" i="14" s="1"/>
  <c r="C45" i="14" s="1"/>
  <c r="E184" i="14" l="1"/>
  <c r="E47" i="14"/>
  <c r="F48" i="14"/>
  <c r="B10" i="9"/>
  <c r="B8" i="9"/>
  <c r="F14" i="22"/>
  <c r="F13" i="22"/>
  <c r="F12" i="22" s="1"/>
  <c r="B10" i="23"/>
  <c r="B9" i="23" s="1"/>
  <c r="B37" i="25"/>
  <c r="B34" i="25"/>
  <c r="B30" i="25"/>
  <c r="F30" i="25" s="1"/>
  <c r="B27" i="25"/>
  <c r="B24" i="25"/>
  <c r="B22" i="25"/>
  <c r="B17" i="25"/>
  <c r="B15" i="25"/>
  <c r="B12" i="25"/>
  <c r="F12" i="25" s="1"/>
  <c r="B10" i="25"/>
  <c r="B8" i="25"/>
  <c r="B6" i="25"/>
  <c r="B5" i="25" s="1"/>
  <c r="E43" i="14"/>
  <c r="E42" i="14" s="1"/>
  <c r="F132" i="24"/>
  <c r="F130" i="24"/>
  <c r="F129" i="24" s="1"/>
  <c r="F127" i="24"/>
  <c r="F119" i="24"/>
  <c r="F117" i="24"/>
  <c r="F114" i="24"/>
  <c r="F113" i="24" s="1"/>
  <c r="F109" i="24"/>
  <c r="F108" i="24"/>
  <c r="F105" i="24"/>
  <c r="F102" i="24" s="1"/>
  <c r="F103" i="24"/>
  <c r="F94" i="24"/>
  <c r="F82" i="24"/>
  <c r="F75" i="24"/>
  <c r="F69" i="24" s="1"/>
  <c r="F70" i="24"/>
  <c r="F66" i="24"/>
  <c r="F64" i="24"/>
  <c r="F60" i="24"/>
  <c r="F59" i="24" s="1"/>
  <c r="F51" i="24"/>
  <c r="F50" i="24"/>
  <c r="F49" i="24"/>
  <c r="F47" i="24"/>
  <c r="F46" i="24" s="1"/>
  <c r="F44" i="24"/>
  <c r="F40" i="24"/>
  <c r="F39" i="24"/>
  <c r="F36" i="24"/>
  <c r="F34" i="24"/>
  <c r="F33" i="24"/>
  <c r="F31" i="24"/>
  <c r="F30" i="24" s="1"/>
  <c r="F27" i="24"/>
  <c r="F26" i="24" s="1"/>
  <c r="F23" i="24"/>
  <c r="F17" i="24"/>
  <c r="F11" i="24" s="1"/>
  <c r="F14" i="24"/>
  <c r="F12" i="24"/>
  <c r="F24" i="21"/>
  <c r="F14" i="21"/>
  <c r="J14" i="21" s="1"/>
  <c r="F13" i="21"/>
  <c r="F12" i="21"/>
  <c r="F152" i="14"/>
  <c r="I14" i="22"/>
  <c r="C76" i="14"/>
  <c r="D76" i="14"/>
  <c r="I17" i="24"/>
  <c r="G11" i="23"/>
  <c r="G23" i="25"/>
  <c r="G25" i="25"/>
  <c r="G28" i="25"/>
  <c r="G31" i="25"/>
  <c r="G35" i="25"/>
  <c r="G38" i="25"/>
  <c r="G7" i="25"/>
  <c r="G9" i="25"/>
  <c r="G11" i="25"/>
  <c r="G13" i="25"/>
  <c r="G16" i="25"/>
  <c r="G18" i="25"/>
  <c r="H10" i="24"/>
  <c r="K111" i="24"/>
  <c r="K23" i="21"/>
  <c r="K11" i="21"/>
  <c r="K10" i="21"/>
  <c r="H24" i="21"/>
  <c r="I114" i="24"/>
  <c r="H112" i="24"/>
  <c r="H58" i="24"/>
  <c r="I103" i="24"/>
  <c r="J103" i="24" s="1"/>
  <c r="E37" i="25"/>
  <c r="F37" i="25" s="1"/>
  <c r="E34" i="25"/>
  <c r="F34" i="25" s="1"/>
  <c r="E27" i="25"/>
  <c r="E24" i="25"/>
  <c r="F24" i="25" s="1"/>
  <c r="E22" i="25"/>
  <c r="F22" i="25" s="1"/>
  <c r="E205" i="14"/>
  <c r="E204" i="14" s="1"/>
  <c r="E203" i="14" s="1"/>
  <c r="D205" i="14"/>
  <c r="D204" i="14" s="1"/>
  <c r="D203" i="14" s="1"/>
  <c r="C205" i="14"/>
  <c r="D183" i="14"/>
  <c r="D194" i="14"/>
  <c r="C194" i="14"/>
  <c r="F112" i="24" l="1"/>
  <c r="F10" i="24"/>
  <c r="F9" i="24" s="1"/>
  <c r="F27" i="25"/>
  <c r="F116" i="24"/>
  <c r="J119" i="24"/>
  <c r="B21" i="25"/>
  <c r="F15" i="21"/>
  <c r="J13" i="21"/>
  <c r="I13" i="22"/>
  <c r="J13" i="22" s="1"/>
  <c r="J14" i="22"/>
  <c r="I113" i="24"/>
  <c r="J114" i="24"/>
  <c r="J17" i="24"/>
  <c r="H27" i="21"/>
  <c r="H28" i="21" s="1"/>
  <c r="F47" i="14"/>
  <c r="E46" i="14"/>
  <c r="G24" i="25"/>
  <c r="F203" i="14"/>
  <c r="F206" i="14"/>
  <c r="F205" i="14"/>
  <c r="F204" i="14"/>
  <c r="F58" i="24"/>
  <c r="F57" i="24" s="1"/>
  <c r="F16" i="21"/>
  <c r="F28" i="21" s="1"/>
  <c r="G30" i="25"/>
  <c r="G27" i="25"/>
  <c r="G37" i="25"/>
  <c r="E21" i="25"/>
  <c r="F21" i="25" s="1"/>
  <c r="G34" i="25"/>
  <c r="G22" i="25"/>
  <c r="D182" i="14"/>
  <c r="H57" i="24"/>
  <c r="E179" i="14"/>
  <c r="E178" i="14" s="1"/>
  <c r="F178" i="14" s="1"/>
  <c r="E172" i="14"/>
  <c r="E170" i="14"/>
  <c r="D168" i="14"/>
  <c r="D155" i="14"/>
  <c r="K113" i="24" l="1"/>
  <c r="J113" i="24"/>
  <c r="F46" i="14"/>
  <c r="E45" i="14"/>
  <c r="F45" i="14" s="1"/>
  <c r="D181" i="14"/>
  <c r="G21" i="25"/>
  <c r="E169" i="14"/>
  <c r="F169" i="14" s="1"/>
  <c r="D154" i="14"/>
  <c r="D153" i="14" s="1"/>
  <c r="E118" i="14"/>
  <c r="D102" i="14"/>
  <c r="D101" i="14" s="1"/>
  <c r="D100" i="14" s="1"/>
  <c r="E214" i="14"/>
  <c r="E213" i="14" s="1"/>
  <c r="D212" i="14"/>
  <c r="D211" i="14" s="1"/>
  <c r="D210" i="14" s="1"/>
  <c r="E83" i="14"/>
  <c r="E78" i="14"/>
  <c r="E77" i="14" s="1"/>
  <c r="F77" i="14" s="1"/>
  <c r="D55" i="14"/>
  <c r="D54" i="14" s="1"/>
  <c r="E62" i="14"/>
  <c r="E65" i="14"/>
  <c r="D31" i="14"/>
  <c r="E34" i="14"/>
  <c r="E33" i="14" s="1"/>
  <c r="D27" i="14"/>
  <c r="F42" i="14"/>
  <c r="D41" i="14"/>
  <c r="E29" i="14"/>
  <c r="E28" i="14" s="1"/>
  <c r="F28" i="14" s="1"/>
  <c r="E39" i="14"/>
  <c r="E38" i="14" s="1"/>
  <c r="F38" i="14" s="1"/>
  <c r="G9" i="9"/>
  <c r="K13" i="22"/>
  <c r="H12" i="22"/>
  <c r="D8" i="9"/>
  <c r="D10" i="9" s="1"/>
  <c r="I70" i="24"/>
  <c r="J70" i="24" s="1"/>
  <c r="I60" i="24"/>
  <c r="J60" i="24" s="1"/>
  <c r="H49" i="24"/>
  <c r="H9" i="24" s="1"/>
  <c r="I40" i="24"/>
  <c r="J40" i="24" s="1"/>
  <c r="D52" i="14" l="1"/>
  <c r="D51" i="14" s="1"/>
  <c r="D53" i="14"/>
  <c r="D26" i="14"/>
  <c r="D25" i="14" s="1"/>
  <c r="D10" i="14" s="1"/>
  <c r="E41" i="14"/>
  <c r="F41" i="14" s="1"/>
  <c r="E27" i="14"/>
  <c r="I27" i="24"/>
  <c r="J27" i="24" s="1"/>
  <c r="I23" i="24"/>
  <c r="J23" i="24" s="1"/>
  <c r="I14" i="24"/>
  <c r="I12" i="24"/>
  <c r="J12" i="24" s="1"/>
  <c r="C8" i="9"/>
  <c r="C10" i="9" s="1"/>
  <c r="K14" i="21"/>
  <c r="I15" i="21"/>
  <c r="I12" i="21"/>
  <c r="J12" i="21" s="1"/>
  <c r="D10" i="23"/>
  <c r="D9" i="23" s="1"/>
  <c r="K15" i="21" l="1"/>
  <c r="J15" i="21"/>
  <c r="I11" i="24"/>
  <c r="J11" i="24" s="1"/>
  <c r="J14" i="24"/>
  <c r="F27" i="14"/>
  <c r="D24" i="14"/>
  <c r="D23" i="14" s="1"/>
  <c r="I16" i="21"/>
  <c r="J16" i="21" s="1"/>
  <c r="K12" i="21"/>
  <c r="I47" i="24"/>
  <c r="I44" i="24"/>
  <c r="J44" i="24" s="1"/>
  <c r="I36" i="24"/>
  <c r="J36" i="24" s="1"/>
  <c r="I34" i="24"/>
  <c r="J34" i="24" s="1"/>
  <c r="I31" i="24"/>
  <c r="I26" i="24"/>
  <c r="I51" i="24"/>
  <c r="I130" i="24"/>
  <c r="J130" i="24" s="1"/>
  <c r="I132" i="24"/>
  <c r="J132" i="24" s="1"/>
  <c r="I127" i="24"/>
  <c r="J127" i="24" s="1"/>
  <c r="I117" i="24"/>
  <c r="J117" i="24" s="1"/>
  <c r="I109" i="24"/>
  <c r="I105" i="24"/>
  <c r="I94" i="24"/>
  <c r="I82" i="24"/>
  <c r="J82" i="24" s="1"/>
  <c r="I75" i="24"/>
  <c r="J75" i="24" s="1"/>
  <c r="I66" i="24"/>
  <c r="J66" i="24" s="1"/>
  <c r="I64" i="24"/>
  <c r="J64" i="24" s="1"/>
  <c r="E168" i="14"/>
  <c r="F168" i="14" s="1"/>
  <c r="E162" i="14"/>
  <c r="E161" i="14" s="1"/>
  <c r="F161" i="14" s="1"/>
  <c r="E150" i="14"/>
  <c r="E149" i="14" s="1"/>
  <c r="F149" i="14" s="1"/>
  <c r="E146" i="14"/>
  <c r="E145" i="14" s="1"/>
  <c r="F145" i="14" s="1"/>
  <c r="E137" i="14"/>
  <c r="E125" i="14"/>
  <c r="E113" i="14"/>
  <c r="E109" i="14"/>
  <c r="E107" i="14"/>
  <c r="E104" i="14"/>
  <c r="E94" i="14"/>
  <c r="E92" i="14"/>
  <c r="E89" i="14"/>
  <c r="E81" i="14"/>
  <c r="E17" i="25"/>
  <c r="E15" i="25"/>
  <c r="G12" i="25"/>
  <c r="E10" i="25"/>
  <c r="E8" i="25"/>
  <c r="F6" i="25"/>
  <c r="E6" i="25"/>
  <c r="G6" i="25" s="1"/>
  <c r="G15" i="25" l="1"/>
  <c r="F15" i="25"/>
  <c r="I69" i="24"/>
  <c r="J69" i="24" s="1"/>
  <c r="J94" i="24"/>
  <c r="K26" i="24"/>
  <c r="J26" i="24"/>
  <c r="G8" i="25"/>
  <c r="F8" i="25"/>
  <c r="G17" i="25"/>
  <c r="F17" i="25"/>
  <c r="I102" i="24"/>
  <c r="J105" i="24"/>
  <c r="I30" i="24"/>
  <c r="J31" i="24"/>
  <c r="I46" i="24"/>
  <c r="J47" i="24"/>
  <c r="D22" i="14"/>
  <c r="D9" i="14"/>
  <c r="G10" i="25"/>
  <c r="F10" i="25"/>
  <c r="I108" i="24"/>
  <c r="J109" i="24"/>
  <c r="K11" i="24"/>
  <c r="K16" i="21"/>
  <c r="I50" i="24"/>
  <c r="J51" i="24"/>
  <c r="E112" i="14"/>
  <c r="F112" i="14" s="1"/>
  <c r="E183" i="14"/>
  <c r="F183" i="14" s="1"/>
  <c r="F184" i="14"/>
  <c r="E80" i="14"/>
  <c r="F80" i="14" s="1"/>
  <c r="E156" i="14"/>
  <c r="E91" i="14"/>
  <c r="F91" i="14" s="1"/>
  <c r="E103" i="14"/>
  <c r="F103" i="14" s="1"/>
  <c r="I39" i="24"/>
  <c r="I33" i="24"/>
  <c r="I59" i="24"/>
  <c r="E5" i="25"/>
  <c r="I116" i="24"/>
  <c r="J116" i="24" s="1"/>
  <c r="I129" i="24"/>
  <c r="K13" i="21"/>
  <c r="E59" i="14"/>
  <c r="E57" i="14"/>
  <c r="G112" i="24"/>
  <c r="G58" i="24"/>
  <c r="G49" i="24"/>
  <c r="G10" i="24"/>
  <c r="K33" i="24" l="1"/>
  <c r="J33" i="24"/>
  <c r="K46" i="24"/>
  <c r="J46" i="24"/>
  <c r="K102" i="24"/>
  <c r="J102" i="24"/>
  <c r="K39" i="24"/>
  <c r="J39" i="24"/>
  <c r="K108" i="24"/>
  <c r="J108" i="24"/>
  <c r="K30" i="24"/>
  <c r="J30" i="24"/>
  <c r="K69" i="24"/>
  <c r="K59" i="24"/>
  <c r="J59" i="24"/>
  <c r="K129" i="24"/>
  <c r="J129" i="24"/>
  <c r="K50" i="24"/>
  <c r="J50" i="24"/>
  <c r="I49" i="24"/>
  <c r="E61" i="14"/>
  <c r="F61" i="14" s="1"/>
  <c r="E212" i="14"/>
  <c r="F213" i="14"/>
  <c r="E155" i="14"/>
  <c r="F156" i="14"/>
  <c r="E76" i="14"/>
  <c r="F76" i="14" s="1"/>
  <c r="G5" i="25"/>
  <c r="K116" i="24"/>
  <c r="I112" i="24"/>
  <c r="E102" i="14"/>
  <c r="I10" i="24"/>
  <c r="E56" i="14"/>
  <c r="G57" i="24"/>
  <c r="I58" i="24"/>
  <c r="G9" i="24"/>
  <c r="F33" i="14"/>
  <c r="E10" i="23"/>
  <c r="C10" i="23"/>
  <c r="C9" i="23" s="1"/>
  <c r="I12" i="22"/>
  <c r="G12" i="22"/>
  <c r="K12" i="22" l="1"/>
  <c r="J12" i="22"/>
  <c r="K10" i="24"/>
  <c r="J10" i="24"/>
  <c r="K58" i="24"/>
  <c r="J58" i="24"/>
  <c r="G10" i="23"/>
  <c r="E9" i="23"/>
  <c r="F10" i="23"/>
  <c r="K112" i="24"/>
  <c r="J112" i="24"/>
  <c r="K49" i="24"/>
  <c r="J49" i="24"/>
  <c r="F56" i="14"/>
  <c r="E55" i="14"/>
  <c r="E211" i="14"/>
  <c r="F212" i="14"/>
  <c r="E154" i="14"/>
  <c r="F155" i="14"/>
  <c r="E101" i="14"/>
  <c r="F102" i="14"/>
  <c r="I9" i="24"/>
  <c r="I57" i="24"/>
  <c r="C183" i="14"/>
  <c r="C168" i="14"/>
  <c r="C155" i="14"/>
  <c r="C102" i="14"/>
  <c r="C55" i="14"/>
  <c r="C41" i="14"/>
  <c r="C31" i="14"/>
  <c r="C27" i="14"/>
  <c r="I24" i="21"/>
  <c r="J24" i="21" s="1"/>
  <c r="G24" i="21"/>
  <c r="G27" i="21" s="1"/>
  <c r="G28" i="21" s="1"/>
  <c r="G9" i="23" l="1"/>
  <c r="F9" i="23"/>
  <c r="K57" i="24"/>
  <c r="J57" i="24"/>
  <c r="K9" i="24"/>
  <c r="J9" i="24"/>
  <c r="E54" i="14"/>
  <c r="E210" i="14"/>
  <c r="F210" i="14" s="1"/>
  <c r="F211" i="14"/>
  <c r="E153" i="14"/>
  <c r="F153" i="14" s="1"/>
  <c r="F154" i="14"/>
  <c r="E100" i="14"/>
  <c r="F100" i="14" s="1"/>
  <c r="F101" i="14"/>
  <c r="F55" i="14"/>
  <c r="K24" i="21"/>
  <c r="E31" i="14"/>
  <c r="C204" i="14"/>
  <c r="C101" i="14"/>
  <c r="C26" i="14"/>
  <c r="C182" i="14"/>
  <c r="C54" i="14"/>
  <c r="C154" i="14"/>
  <c r="K27" i="21" l="1"/>
  <c r="E53" i="14"/>
  <c r="F53" i="14" s="1"/>
  <c r="F54" i="14"/>
  <c r="E26" i="14"/>
  <c r="E24" i="14" s="1"/>
  <c r="E23" i="14" s="1"/>
  <c r="E22" i="14" s="1"/>
  <c r="F31" i="14"/>
  <c r="C203" i="14"/>
  <c r="C53" i="14"/>
  <c r="C100" i="14"/>
  <c r="C212" i="14"/>
  <c r="C25" i="14"/>
  <c r="C181" i="14"/>
  <c r="C153" i="14"/>
  <c r="C24" i="14"/>
  <c r="C23" i="14" s="1"/>
  <c r="C52" i="14"/>
  <c r="C22" i="14" l="1"/>
  <c r="E25" i="14"/>
  <c r="E10" i="14" s="1"/>
  <c r="F10" i="14" s="1"/>
  <c r="F26" i="14"/>
  <c r="F24" i="14"/>
  <c r="C211" i="14"/>
  <c r="F25" i="14" l="1"/>
  <c r="F23" i="14"/>
  <c r="F22" i="14" s="1"/>
  <c r="C210" i="14"/>
  <c r="C51" i="14" l="1"/>
  <c r="C9" i="14" s="1"/>
  <c r="E8" i="9" l="1"/>
  <c r="E10" i="9"/>
  <c r="E196" i="14"/>
  <c r="E194" i="14" s="1"/>
  <c r="G10" i="9" l="1"/>
  <c r="F10" i="9"/>
  <c r="G8" i="9"/>
  <c r="F8" i="9"/>
  <c r="F194" i="14"/>
  <c r="E182" i="14"/>
  <c r="F196" i="14"/>
  <c r="F182" i="14" l="1"/>
  <c r="E52" i="14"/>
  <c r="E181" i="14"/>
  <c r="F181" i="14" s="1"/>
  <c r="F52" i="14" l="1"/>
  <c r="E51" i="14"/>
  <c r="E9" i="14" l="1"/>
  <c r="F51" i="14"/>
  <c r="F9" i="14" l="1"/>
</calcChain>
</file>

<file path=xl/sharedStrings.xml><?xml version="1.0" encoding="utf-8"?>
<sst xmlns="http://schemas.openxmlformats.org/spreadsheetml/2006/main" count="499" uniqueCount="265">
  <si>
    <t>PRIHODI UKUPNO</t>
  </si>
  <si>
    <t>RASHODI UKUPNO</t>
  </si>
  <si>
    <t>RAZLIKA - VIŠAK / MANJAK</t>
  </si>
  <si>
    <t>NETO FINANCIRANJE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</si>
  <si>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</si>
  <si>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</si>
  <si>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</si>
  <si>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</si>
  <si>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</si>
  <si>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</si>
  <si>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I. OPĆI DIO</t>
  </si>
  <si>
    <t>Rashodi poslovanja</t>
  </si>
  <si>
    <t>BROJČANA OZNAKA I NAZIV</t>
  </si>
  <si>
    <t>Prihodi od imovine</t>
  </si>
  <si>
    <t>Prihodi od financijske imovine</t>
  </si>
  <si>
    <t>Prihodi po posebnim propisima</t>
  </si>
  <si>
    <t>Rashodi za usluge</t>
  </si>
  <si>
    <t>Postrojenja i oprema</t>
  </si>
  <si>
    <t>Doprinosi na plaće</t>
  </si>
  <si>
    <t>Ostali rashodi</t>
  </si>
  <si>
    <t>Tekuće donacije</t>
  </si>
  <si>
    <t>Naknade troškova zaposlenima</t>
  </si>
  <si>
    <t>Ostali nespomenuti rashodi poslovanja</t>
  </si>
  <si>
    <t>Ostali financijski rashodi</t>
  </si>
  <si>
    <t>Dodatna ulaganja na građevinskim objektima</t>
  </si>
  <si>
    <t>Rashodi za dodatna ulaganja na nefinancijskoj imovini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</si>
  <si>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</si>
  <si>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</si>
  <si>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</si>
  <si>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</si>
  <si>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Plaće za redovan rad</t>
  </si>
  <si>
    <t>Indeks</t>
  </si>
  <si>
    <t>Prihodi od pruženih usluga</t>
  </si>
  <si>
    <t>07 Zdravstvo</t>
  </si>
  <si>
    <t>073 Bolničke službe</t>
  </si>
  <si>
    <t>UKUPNI RASHODI</t>
  </si>
  <si>
    <t>UKUPNO</t>
  </si>
  <si>
    <t>Prihodi od zateznih kamata</t>
  </si>
  <si>
    <t>Ostali prihodi</t>
  </si>
  <si>
    <t>Prihodi poslovanja</t>
  </si>
  <si>
    <t>Prihodi od prodaje građevinskih objekata</t>
  </si>
  <si>
    <t>službena putovanja</t>
  </si>
  <si>
    <t>Rashodi za nabavu neproizvedene dugotrajne imovine</t>
  </si>
  <si>
    <t>Ostali slični prometni objekti</t>
  </si>
  <si>
    <t>uredska oprema i namještaj</t>
  </si>
  <si>
    <t>Dodatna ulaganja na građ. objektima</t>
  </si>
  <si>
    <t>Dodatna ulaganja na postrojenjima i opremi</t>
  </si>
  <si>
    <t>Plaće za prekovremeni rad</t>
  </si>
  <si>
    <t>Doprinosi za obvezno zdravstveno osiguranje</t>
  </si>
  <si>
    <t>Knjige</t>
  </si>
  <si>
    <t>Plaće za posebne uvjete rada</t>
  </si>
  <si>
    <t>Prihodi iz proračuna</t>
  </si>
  <si>
    <t>Prihodi od prodaje proizvoda i robe te pruženih usluga</t>
  </si>
  <si>
    <t>Kapitalne donacije</t>
  </si>
  <si>
    <t>Prihodi iz nadležnog proračuna i od HZZO-a temeljem ugovornih obveza</t>
  </si>
  <si>
    <t>IZVJEŠTAJ O STANJU POTRAŽIVANJA I DOSPJELIH OBVEZA TE O STANJU POTENCIJALNIH OBVEZA PO OSNOVI SUDSKIH SPOROVA</t>
  </si>
  <si>
    <t>OPĆA BOLNICA DR.JOSUP BENČEVIĆ SLAV.BROD- 32336</t>
  </si>
  <si>
    <t>OPIS</t>
  </si>
  <si>
    <t>Dospjele obveze</t>
  </si>
  <si>
    <t>Potencijalne obveze po osnovi sudskih sporova</t>
  </si>
  <si>
    <t>Nenaplaćena potraživanja</t>
  </si>
  <si>
    <t>Funkcijska klasifikacija 0731 usluge općih bolnica</t>
  </si>
  <si>
    <t>Medicinska i lab.oprema</t>
  </si>
  <si>
    <t>Oprema za održavanje i zaštitu</t>
  </si>
  <si>
    <t>Uredska oprema i namještaj</t>
  </si>
  <si>
    <t>Doprinosi za zapošljavanje</t>
  </si>
  <si>
    <t>OPĆA BOLNICA DR. JOSIP BENČEVIĆ SLAVONSKI BROD</t>
  </si>
  <si>
    <t>INVESTICIJE U ZDRAVSTVENU INFRASTRUKTURU</t>
  </si>
  <si>
    <t>K953002</t>
  </si>
  <si>
    <t>OPĆA BOLNICA DR.JOSIP BENČEVIĆ SLAV.BROD-IZRAVNA KAPITALNA ULAGANJA</t>
  </si>
  <si>
    <t>OPĆI PRIHODI I PRIMICI</t>
  </si>
  <si>
    <t>Izdaci za fin.imovinu i otplate zajmova</t>
  </si>
  <si>
    <t xml:space="preserve">Izdaci za otplatu glavnice primljenih kredita i zajmova </t>
  </si>
  <si>
    <t>SIGURNOST GRAĐANA I PRAVA NA ZDRAVSTVENE USLUGE</t>
  </si>
  <si>
    <t>A953001</t>
  </si>
  <si>
    <t>ADMINISTRACIJA I UPRAVLJANJE (IZ EVIDENCIJSKIH PRIHODA)</t>
  </si>
  <si>
    <t>VLASTITI PRIHODI</t>
  </si>
  <si>
    <t>PRIHODI ZA POSEBNE NAMJENE</t>
  </si>
  <si>
    <t>OSTALI PRIHODI ZA POSEBNE NAMJENE</t>
  </si>
  <si>
    <t>Naknade građanima i kućanstvima na temelju osiguranja i druge naknade</t>
  </si>
  <si>
    <t>POMOĆI</t>
  </si>
  <si>
    <t>OSTALE POMOĆI</t>
  </si>
  <si>
    <t>DONACIJE</t>
  </si>
  <si>
    <t>PRIHODI OD NEFINANCIJSKE IMOVINE I NADOKNADE ŠTETE S OSNOVA OSIGURANJA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</si>
  <si>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</si>
  <si>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</si>
  <si>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</si>
  <si>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</si>
  <si>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</si>
  <si>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</si>
  <si>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</si>
  <si>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</si>
  <si>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</si>
  <si>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VIŠAK / MANJAK + NETO FINANCIRANJE</t>
  </si>
  <si>
    <t>A953003</t>
  </si>
  <si>
    <t xml:space="preserve">ADMINISTRACIJA I UPRAVLJANJE </t>
  </si>
  <si>
    <t>Rashodi za materijal I energiju</t>
  </si>
  <si>
    <t>Materijal I sirovine</t>
  </si>
  <si>
    <t>UKUPNO PRIMICI</t>
  </si>
  <si>
    <t>1 Opći prihodi i primici</t>
  </si>
  <si>
    <t>11 Opći prihodi i primici</t>
  </si>
  <si>
    <t xml:space="preserve">UKUPNO IZDACI </t>
  </si>
  <si>
    <t>Građevinski objekti</t>
  </si>
  <si>
    <t>Plaće (bruto)</t>
  </si>
  <si>
    <t>UKUPNO PRIHODI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</si>
  <si>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</si>
  <si>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</si>
  <si>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Prihodi od prodaje nefinancijske imovine</t>
  </si>
  <si>
    <t>Prihodi od prodaje proizvedene dugotrajne imovine</t>
  </si>
  <si>
    <t>UKUPNO RASHODI</t>
  </si>
  <si>
    <t>Materijal i dijelovi za tek.i inv.održ.</t>
  </si>
  <si>
    <t>Rashodi za radnu,službenu i zašt.odj. I obuću</t>
  </si>
  <si>
    <t>Stručno usavršavanje zaposlenika</t>
  </si>
  <si>
    <t>Naknada za prijevoz,za rad na teren,odvojeni život</t>
  </si>
  <si>
    <t>Ostali rashodi za zaposlene</t>
  </si>
  <si>
    <t>Sitni inventar i auto gume</t>
  </si>
  <si>
    <t>Ceste, željeznice i ostali prometni objekti</t>
  </si>
  <si>
    <t>Ostale naknade troškova zaposlenima</t>
  </si>
  <si>
    <t>Materijal i sirovine</t>
  </si>
  <si>
    <t>Uređaji, strojevi, oprema za ostale namjene</t>
  </si>
  <si>
    <t>Uredski materijal i ostali materijalni rashodi</t>
  </si>
  <si>
    <t>Energija</t>
  </si>
  <si>
    <t>Usluge tekućeg i inv.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</si>
  <si>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</si>
  <si>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</si>
  <si>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</si>
  <si>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</si>
  <si>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</si>
  <si>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</si>
  <si>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</si>
  <si>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</si>
  <si>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</si>
  <si>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Naknade građanima i kuć.  u novcu</t>
  </si>
  <si>
    <t>Bankarske usluge I usluge platnog prometa</t>
  </si>
  <si>
    <t>Zatezne kamate</t>
  </si>
  <si>
    <t>Medicinska i lab oprema</t>
  </si>
  <si>
    <t>Članarine</t>
  </si>
  <si>
    <t>Pristojbe i naknade</t>
  </si>
  <si>
    <t>Troškovi sudskih postupaka</t>
  </si>
  <si>
    <t>Službena putovanja</t>
  </si>
  <si>
    <t>Naknada za rad predstav. izvršnih tijela, povjerenstava i sl.</t>
  </si>
  <si>
    <t>Naknade građanima i kućanstvima u novcu</t>
  </si>
  <si>
    <t xml:space="preserve">INDEKS </t>
  </si>
  <si>
    <t>3 Vlastiti prihodi</t>
  </si>
  <si>
    <t>31 Vlastiti prihodi</t>
  </si>
  <si>
    <t>4 Prihodi za posebne namjene</t>
  </si>
  <si>
    <t>43 Ostali prihodi za posebne namjene</t>
  </si>
  <si>
    <t>5 Pomoći</t>
  </si>
  <si>
    <t xml:space="preserve">52 Ostale pomoći </t>
  </si>
  <si>
    <t>6 Donacije</t>
  </si>
  <si>
    <t>61 Donacije</t>
  </si>
  <si>
    <t>7 Prihodi od nefin.imovine I nadoknade štete s osnova osiguranja</t>
  </si>
  <si>
    <t>71 Prihodi od nefin.imovine I nadoknade štete s osnova osiguranja</t>
  </si>
  <si>
    <t>Doprinosi za obvezno osiguranje u slučaju nezaposlenosti</t>
  </si>
  <si>
    <t>Naknade za prijevoz, za rad na terenu I odvojeni život</t>
  </si>
  <si>
    <t>Uredski materijal I ostali materijalni rashodi</t>
  </si>
  <si>
    <t>Materijal I dijelovi za tekuće I investicijsko održavanje</t>
  </si>
  <si>
    <t>Sitni inventar I autogume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</si>
  <si>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</si>
  <si>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</si>
  <si>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</si>
  <si>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</si>
  <si>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Zakupnine I najamnine</t>
  </si>
  <si>
    <t>Zdravstvene I veterinarske usluge</t>
  </si>
  <si>
    <t>Intelektualne I osobne usluge</t>
  </si>
  <si>
    <t>Naknade za rad predstavničkih I izvršnih tijela, povjerenstava I slično</t>
  </si>
  <si>
    <t>članarine I norme</t>
  </si>
  <si>
    <t>Pristojbe I naknade</t>
  </si>
  <si>
    <t>Ostale naknade građanima I kućanstvima iz proračuna</t>
  </si>
  <si>
    <t>Naknade građanima I kućanstvima u novcu</t>
  </si>
  <si>
    <t>Građevnski objekti</t>
  </si>
  <si>
    <t>Ceste, željeznice I ostali prometni objekti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</si>
  <si>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</si>
  <si>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</si>
  <si>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</si>
  <si>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</si>
  <si>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</si>
  <si>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Knjige, umjetnička djela I ostale izložbene vrijednosti</t>
  </si>
  <si>
    <t>Dodatna ulaganja na postrojenjima I opremi</t>
  </si>
  <si>
    <t>Pomoći od ostalih subjekata unutar općeg proračuna</t>
  </si>
  <si>
    <t>Tekuće pomoći od ostalih subjekata unutar općeg proračuna</t>
  </si>
  <si>
    <t>Kapitalne pomoći od ostalih subjekata unutar općeg proračuna</t>
  </si>
  <si>
    <t>Pomoći proračunskim korisnicima iz proračuna koji im nije nadležan</t>
  </si>
  <si>
    <t>Prijenosi između proračunskih korisnika istog proračuna</t>
  </si>
  <si>
    <t>Kapitalni prijenosi između proračunskih korisnika istog proračuna</t>
  </si>
  <si>
    <t>Kapitalni prijenosi između proračunskih korisnika istog proračuna temeljem prijenosa EU sredstava</t>
  </si>
  <si>
    <t>Kamate na oročena sredstva i depozite po viđenju</t>
  </si>
  <si>
    <t>Ostali nespomenuti prihodi</t>
  </si>
  <si>
    <t>Donacije od pravnih i fizičkih osoba izvan općeg proračuna</t>
  </si>
  <si>
    <t>Prihodi od HZZO-a na temelju ugovornih obveza</t>
  </si>
  <si>
    <t>Stambeni objekti</t>
  </si>
  <si>
    <t>Tekuće pomoći prorač. korisnicima iz proračuna koji im nije nadležan</t>
  </si>
  <si>
    <t>6=5/2*100</t>
  </si>
  <si>
    <t>6(5/2*100)</t>
  </si>
  <si>
    <t>OSTVARENJE/IZVRŠENJE I-XII  2024.</t>
  </si>
  <si>
    <t>Ostvarenje/ Izvršenje I-XII 2024.</t>
  </si>
  <si>
    <t>kamate za primljene kredite I zajmove</t>
  </si>
  <si>
    <t>kamate za primljene kredite I zajmove od kreditnih I ostalih fin.instituicija izvan javnog sektora</t>
  </si>
  <si>
    <t>Prihodi iz nadležnog proračuna za financiranje izdataka</t>
  </si>
  <si>
    <t>6(5/4*100)</t>
  </si>
  <si>
    <t>7=5/4*100</t>
  </si>
  <si>
    <t>Medicinska I laboratorijska oprema</t>
  </si>
  <si>
    <t>Otplata glavnice primljenih kredita od tuzemnih kreditnih institucija izvan javnog sektora</t>
  </si>
  <si>
    <t>Licence</t>
  </si>
  <si>
    <t>Rashodi za nabavu neproizedene dugotrajne imovine</t>
  </si>
  <si>
    <t>Instrumenti i uređaji</t>
  </si>
  <si>
    <t>Prihodi iz nadležnog proračuna za financiranje rashoda za nabavu nefinancijske imovine</t>
  </si>
  <si>
    <t>Prihodi iz nadležnog proračuna za financiranje rashoda poslovanja</t>
  </si>
  <si>
    <t>Rashodi za donacije, kazne, naknade šteta I kapitalne pomoći</t>
  </si>
  <si>
    <t>Kamate za primljene kredite I zajmove od kreditnih I ostalih fin.institucija izvan javnog sektora</t>
  </si>
  <si>
    <t>Nematerijalna imovina</t>
  </si>
  <si>
    <t>7(5/4*100)</t>
  </si>
  <si>
    <t>Pomoći od inozemnih vlada</t>
  </si>
  <si>
    <t>Kapitalne pomoći od inozemnih vlada izvan EU</t>
  </si>
  <si>
    <t>Kapitalne pomoći prorač. korisnicima iz proračuna koji im nije nadležan</t>
  </si>
  <si>
    <t>IZVJEŠTAJ O PRIHODIMA I RASHODIMA PREMA IZVORIMA FINANCIRANJA</t>
  </si>
  <si>
    <t>IZVJEŠTAJ O PRIHODIMA I RASHODIMA PREMA EKONOMSKOJ KLASIFIKACIJI</t>
  </si>
  <si>
    <t xml:space="preserve">RAČUN PRIHODA I RASHODA </t>
  </si>
  <si>
    <t>IZVJEŠTAJ O RASHODIMA PREMA FUNKCIJSKOJ KLASIFIKACIJI</t>
  </si>
  <si>
    <t>RAČUN FINANCIRANJA</t>
  </si>
  <si>
    <t>IZVJEŠTAJ RAČUNA FINANCIRANJA PREMA EKONOMSKOJ KLASIFIKACIJI</t>
  </si>
  <si>
    <t>IZVJEŠTAJ RAČUNA FINANCIRANJA PREMA IZVORIMA FINANCIRANJA</t>
  </si>
  <si>
    <t>IZVJEŠTAJ PO PROGRAMSKOJ KLASIFIKACIJI</t>
  </si>
  <si>
    <t>II.POSEBNI DIO</t>
  </si>
  <si>
    <t>SAŽETAK RAČUNA PRIHODA I RASHODA I RAČUNA FINANCIRANJA</t>
  </si>
  <si>
    <t>SAŽETAK RAČUNA FINANCIRANJA</t>
  </si>
  <si>
    <t>SAŽETAK RAČUNA PRIHODA I RASHODA</t>
  </si>
  <si>
    <t>Otplata glav.primljenih kredita od tuz.kred.institucija izvan javnog sektora</t>
  </si>
  <si>
    <t>Otplata glavnice primljenih kredita I zajmova od kreditnih i ostalih financijskih institucija izvan javnog sektora</t>
  </si>
  <si>
    <t>Otplata glavnice primljenih kredita i zajmova od kreditnih I ostalih financijskih institucija izvan javnog sektora</t>
  </si>
  <si>
    <t>Upravne mjere i ostali prihodi</t>
  </si>
  <si>
    <t>IZVRŠENJE FINANCIJSKOG PLANA OPĆE BOLNICE DR.JOSIP BENČEVIĆ SLAV.BROD ZA 2025.GODINU</t>
  </si>
  <si>
    <t>OSTVARENJE/IZVRŠENJE I-XII  2025.</t>
  </si>
  <si>
    <t>IZVORNI PLAN ILI REBALANS
2025.</t>
  </si>
  <si>
    <t>TEKUĆI PLAN
2025.</t>
  </si>
  <si>
    <t>Izvorni plan/Rebalans 2025.</t>
  </si>
  <si>
    <t>Tekući plan 2025.</t>
  </si>
  <si>
    <t xml:space="preserve">Izvorni plan/Rebalans 2025.  </t>
  </si>
  <si>
    <t>Ostvarenje/ Izvršenje I-XII     2025.</t>
  </si>
  <si>
    <t>STANJE NA 31.12.2025.</t>
  </si>
  <si>
    <t>Ostvarenje/ Izvršenje I-XII 2025.</t>
  </si>
  <si>
    <t>T953004</t>
  </si>
  <si>
    <t>JAČANJE OTPORNOSTI ZDRAVSTVENOG SUSTAVA NPOO C5.1</t>
  </si>
  <si>
    <t>MEHANIZAM ZA OPORAVAK I OTPORNOST</t>
  </si>
  <si>
    <t>581 Mehanizam za oporavak I otpornost</t>
  </si>
  <si>
    <t>Rashodi po osnovi utroška lijekova I potrošnog med.materijala</t>
  </si>
  <si>
    <t>Usluge telefona, interneta, pošte i prijevoza</t>
  </si>
  <si>
    <t>Rashodi lijekova i pot.med.materijala</t>
  </si>
  <si>
    <t>581 Mehanizam za oporavak i otpornost</t>
  </si>
  <si>
    <t xml:space="preserve"> Prijenos-vlastiti prihodi</t>
  </si>
  <si>
    <t>Prijenos- Prihodi od nefin.imovine I nadoknade štete s osnova osiguranja</t>
  </si>
  <si>
    <t xml:space="preserve"> Prijenos-ostali prihodi za posebne namjene</t>
  </si>
  <si>
    <t>Prijenos -Ostale pomoći</t>
  </si>
  <si>
    <t>Prijenos-donacije</t>
  </si>
  <si>
    <t>39-Prijenos-vlastiti prihodi</t>
  </si>
  <si>
    <t>49-Prijenos- Ostali prihodi za posebne namjene</t>
  </si>
  <si>
    <t xml:space="preserve">59 Prijenos- Ostale pomoći </t>
  </si>
  <si>
    <t>69-Prijenos- Donacije</t>
  </si>
  <si>
    <t>79-Prijenos- Prihodi od nefin.imovine I nadoknade štete s osnova osiguranja</t>
  </si>
  <si>
    <t>Tekuće pomoći od izvanproračunskih korisnika temeljem prijenosa EU sredstava</t>
  </si>
  <si>
    <t>Kapitalne pomoći iz državnog proračuna temeljem prijenosa EU sredstava</t>
  </si>
  <si>
    <t>Rashodi lijekova i potrošnog medicinskog materijala kod zdravstvenih ustanova</t>
  </si>
  <si>
    <t>Rashodi po osnovi utroška lijekova i potrošnog medicinskog materijala kod zdravstvenih ustanova</t>
  </si>
  <si>
    <t>ZAŠTITA ZDRAVLJA</t>
  </si>
  <si>
    <t>Pomoći temeljem prijenosa EU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</si>
</sst>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sz val="13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i/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b/>
      <sz val="12"/>
      <color indexed="8"/>
      <name val="Arial"/>
      <family val="2"/>
    </font>
    <font>
      <i/>
      <sz val="8"/>
      <color theme="1"/>
      <name val="Calibri"/>
      <family val="2"/>
      <scheme val="minor"/>
    </font>
    <font>
      <i/>
      <sz val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0" fillId="0" borderId="0"/>
    <xf numFmtId="0" fontId="13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2" fillId="0" borderId="0"/>
    <xf numFmtId="0" fontId="20" fillId="0" borderId="0"/>
    <xf numFmtId="0" fontId="12" fillId="0" borderId="0"/>
    <xf numFmtId="0" fontId="6" fillId="0" borderId="0"/>
    <xf numFmtId="0" fontId="18" fillId="8" borderId="12" applyNumberFormat="0" applyProtection="0">
      <alignment horizontal="left" vertical="center" indent="1"/>
    </xf>
    <xf numFmtId="0" fontId="19" fillId="9" borderId="12" applyNumberFormat="0" applyProtection="0">
      <alignment horizontal="left" vertical="center" indent="1"/>
    </xf>
    <xf numFmtId="0" fontId="28" fillId="8" borderId="12" applyNumberFormat="0" applyProtection="0">
      <alignment horizontal="center" vertical="center"/>
    </xf>
    <xf numFmtId="0" fontId="19" fillId="10" borderId="12" applyNumberFormat="0" applyProtection="0">
      <alignment horizontal="left" vertical="center" wrapText="1" indent="1"/>
    </xf>
    <xf numFmtId="4" fontId="29" fillId="11" borderId="12" applyNumberFormat="0" applyProtection="0">
      <alignment vertical="center"/>
    </xf>
    <xf numFmtId="0" fontId="19" fillId="9" borderId="12" applyNumberFormat="0" applyProtection="0">
      <alignment horizontal="left" vertical="center" wrapText="1" indent="1"/>
    </xf>
    <xf numFmtId="4" fontId="29" fillId="12" borderId="12" applyNumberFormat="0" applyProtection="0">
      <alignment horizontal="right" vertical="center"/>
    </xf>
    <xf numFmtId="0" fontId="5" fillId="0" borderId="0"/>
    <xf numFmtId="0" fontId="12" fillId="0" borderId="0"/>
    <xf numFmtId="0" fontId="4" fillId="0" borderId="0"/>
    <xf numFmtId="0" fontId="12" fillId="0" borderId="0"/>
    <xf numFmtId="0" fontId="3" fillId="0" borderId="0"/>
  </cellStyleXfs>
  <cellXfs count="312">
    <xf numFmtId="0" fontId="0" fillId="0" borderId="0" xfId="0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2" fillId="0" borderId="0" xfId="8" applyFont="1"/>
    <xf numFmtId="0" fontId="22" fillId="0" borderId="0" xfId="8" applyFont="1" applyAlignment="1">
      <alignment vertical="center"/>
    </xf>
    <xf numFmtId="1" fontId="18" fillId="6" borderId="4" xfId="8" applyNumberFormat="1" applyFont="1" applyFill="1" applyBorder="1" applyAlignment="1">
      <alignment horizontal="center" vertical="center" wrapText="1"/>
    </xf>
    <xf numFmtId="0" fontId="23" fillId="0" borderId="4" xfId="8" quotePrefix="1" applyFont="1" applyBorder="1" applyAlignment="1">
      <alignment horizontal="center" vertical="center" wrapText="1"/>
    </xf>
    <xf numFmtId="0" fontId="23" fillId="0" borderId="4" xfId="8" applyFont="1" applyBorder="1" applyAlignment="1">
      <alignment horizontal="center" vertical="center" wrapText="1"/>
    </xf>
    <xf numFmtId="3" fontId="23" fillId="0" borderId="4" xfId="8" applyNumberFormat="1" applyFont="1" applyBorder="1" applyAlignment="1">
      <alignment horizontal="center" vertical="center" wrapText="1"/>
    </xf>
    <xf numFmtId="0" fontId="12" fillId="0" borderId="0" xfId="8" applyFont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13" fillId="3" borderId="4" xfId="0" quotePrefix="1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31" fillId="3" borderId="0" xfId="1" applyFont="1" applyFill="1" applyAlignment="1">
      <alignment horizontal="center" vertical="center" wrapText="1"/>
    </xf>
    <xf numFmtId="0" fontId="32" fillId="3" borderId="0" xfId="1" applyFont="1" applyFill="1" applyAlignment="1">
      <alignment vertical="center" wrapText="1"/>
    </xf>
    <xf numFmtId="0" fontId="31" fillId="3" borderId="7" xfId="1" applyFont="1" applyFill="1" applyBorder="1" applyAlignment="1">
      <alignment horizontal="center" vertical="center" wrapText="1"/>
    </xf>
    <xf numFmtId="3" fontId="31" fillId="2" borderId="7" xfId="0" applyNumberFormat="1" applyFont="1" applyFill="1" applyBorder="1" applyAlignment="1">
      <alignment horizontal="center" vertical="center" wrapText="1"/>
    </xf>
    <xf numFmtId="0" fontId="33" fillId="3" borderId="7" xfId="1" applyFont="1" applyFill="1" applyBorder="1" applyAlignment="1">
      <alignment horizontal="center" vertical="center" wrapText="1"/>
    </xf>
    <xf numFmtId="3" fontId="33" fillId="2" borderId="7" xfId="0" applyNumberFormat="1" applyFont="1" applyFill="1" applyBorder="1" applyAlignment="1">
      <alignment horizontal="center" vertical="center" wrapText="1"/>
    </xf>
    <xf numFmtId="3" fontId="33" fillId="2" borderId="10" xfId="0" applyNumberFormat="1" applyFont="1" applyFill="1" applyBorder="1" applyAlignment="1">
      <alignment horizontal="right" vertical="center" wrapText="1"/>
    </xf>
    <xf numFmtId="3" fontId="33" fillId="2" borderId="4" xfId="0" applyNumberFormat="1" applyFont="1" applyFill="1" applyBorder="1" applyAlignment="1">
      <alignment horizontal="right" vertical="center" wrapText="1"/>
    </xf>
    <xf numFmtId="3" fontId="33" fillId="2" borderId="7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0" fontId="40" fillId="0" borderId="0" xfId="18" applyFont="1" applyAlignment="1">
      <alignment horizontal="center" vertical="center" wrapText="1"/>
    </xf>
    <xf numFmtId="0" fontId="12" fillId="0" borderId="0" xfId="18" applyFont="1" applyAlignment="1">
      <alignment vertical="center" wrapText="1"/>
    </xf>
    <xf numFmtId="0" fontId="5" fillId="0" borderId="0" xfId="18"/>
    <xf numFmtId="0" fontId="42" fillId="0" borderId="0" xfId="18" applyFont="1" applyAlignment="1">
      <alignment wrapText="1"/>
    </xf>
    <xf numFmtId="0" fontId="17" fillId="4" borderId="4" xfId="18" applyFont="1" applyFill="1" applyBorder="1" applyAlignment="1">
      <alignment horizontal="center" vertical="center" wrapText="1"/>
    </xf>
    <xf numFmtId="3" fontId="37" fillId="3" borderId="4" xfId="18" applyNumberFormat="1" applyFont="1" applyFill="1" applyBorder="1" applyAlignment="1">
      <alignment horizontal="right"/>
    </xf>
    <xf numFmtId="0" fontId="12" fillId="3" borderId="4" xfId="18" applyFont="1" applyFill="1" applyBorder="1" applyAlignment="1">
      <alignment horizontal="right" vertical="center" wrapText="1"/>
    </xf>
    <xf numFmtId="0" fontId="12" fillId="3" borderId="4" xfId="18" applyFont="1" applyFill="1" applyBorder="1" applyAlignment="1">
      <alignment horizontal="left" vertical="center" wrapText="1"/>
    </xf>
    <xf numFmtId="0" fontId="12" fillId="3" borderId="4" xfId="18" applyFont="1" applyFill="1" applyBorder="1" applyAlignment="1">
      <alignment vertical="center" wrapText="1"/>
    </xf>
    <xf numFmtId="3" fontId="12" fillId="3" borderId="4" xfId="18" applyNumberFormat="1" applyFont="1" applyFill="1" applyBorder="1" applyAlignment="1">
      <alignment horizontal="right"/>
    </xf>
    <xf numFmtId="0" fontId="30" fillId="13" borderId="4" xfId="18" applyFont="1" applyFill="1" applyBorder="1" applyAlignment="1">
      <alignment vertical="center" wrapText="1"/>
    </xf>
    <xf numFmtId="0" fontId="43" fillId="13" borderId="4" xfId="18" applyFont="1" applyFill="1" applyBorder="1" applyAlignment="1">
      <alignment vertical="center" wrapText="1"/>
    </xf>
    <xf numFmtId="3" fontId="37" fillId="3" borderId="5" xfId="18" applyNumberFormat="1" applyFont="1" applyFill="1" applyBorder="1" applyAlignment="1">
      <alignment horizontal="right"/>
    </xf>
    <xf numFmtId="3" fontId="12" fillId="3" borderId="5" xfId="18" applyNumberFormat="1" applyFont="1" applyFill="1" applyBorder="1" applyAlignment="1">
      <alignment horizontal="right"/>
    </xf>
    <xf numFmtId="0" fontId="19" fillId="3" borderId="4" xfId="18" quotePrefix="1" applyFont="1" applyFill="1" applyBorder="1" applyAlignment="1">
      <alignment horizontal="left" vertical="center" wrapText="1"/>
    </xf>
    <xf numFmtId="3" fontId="43" fillId="0" borderId="4" xfId="18" applyNumberFormat="1" applyFont="1" applyBorder="1"/>
    <xf numFmtId="0" fontId="43" fillId="0" borderId="4" xfId="18" applyFont="1" applyBorder="1"/>
    <xf numFmtId="3" fontId="45" fillId="0" borderId="4" xfId="18" applyNumberFormat="1" applyFont="1" applyBorder="1"/>
    <xf numFmtId="0" fontId="19" fillId="3" borderId="4" xfId="18" applyFont="1" applyFill="1" applyBorder="1" applyAlignment="1">
      <alignment horizontal="right" vertical="center" wrapText="1"/>
    </xf>
    <xf numFmtId="0" fontId="19" fillId="3" borderId="4" xfId="18" applyFont="1" applyFill="1" applyBorder="1" applyAlignment="1">
      <alignment horizontal="left" vertical="center" wrapText="1"/>
    </xf>
    <xf numFmtId="0" fontId="19" fillId="3" borderId="4" xfId="18" quotePrefix="1" applyFont="1" applyFill="1" applyBorder="1" applyAlignment="1">
      <alignment horizontal="right" vertical="center"/>
    </xf>
    <xf numFmtId="0" fontId="19" fillId="3" borderId="4" xfId="18" quotePrefix="1" applyFont="1" applyFill="1" applyBorder="1" applyAlignment="1">
      <alignment horizontal="left" vertical="center"/>
    </xf>
    <xf numFmtId="0" fontId="19" fillId="3" borderId="4" xfId="18" applyFont="1" applyFill="1" applyBorder="1" applyAlignment="1">
      <alignment horizontal="left" vertical="center"/>
    </xf>
    <xf numFmtId="0" fontId="13" fillId="0" borderId="4" xfId="19" applyFont="1" applyBorder="1" applyAlignment="1">
      <alignment horizontal="left" vertical="center" wrapText="1"/>
    </xf>
    <xf numFmtId="0" fontId="39" fillId="0" borderId="6" xfId="18" applyFont="1" applyBorder="1" applyAlignment="1">
      <alignment horizontal="center" vertical="center"/>
    </xf>
    <xf numFmtId="0" fontId="47" fillId="0" borderId="6" xfId="18" applyFont="1" applyBorder="1" applyAlignment="1">
      <alignment horizontal="right" vertical="center"/>
    </xf>
    <xf numFmtId="0" fontId="17" fillId="3" borderId="4" xfId="18" applyFont="1" applyFill="1" applyBorder="1" applyAlignment="1">
      <alignment horizontal="center" vertical="center" wrapText="1"/>
    </xf>
    <xf numFmtId="0" fontId="48" fillId="3" borderId="4" xfId="18" applyFont="1" applyFill="1" applyBorder="1" applyAlignment="1">
      <alignment horizontal="center" vertical="center" wrapText="1"/>
    </xf>
    <xf numFmtId="3" fontId="17" fillId="4" borderId="4" xfId="18" applyNumberFormat="1" applyFont="1" applyFill="1" applyBorder="1" applyAlignment="1">
      <alignment horizontal="right"/>
    </xf>
    <xf numFmtId="3" fontId="17" fillId="0" borderId="4" xfId="18" applyNumberFormat="1" applyFont="1" applyBorder="1" applyAlignment="1">
      <alignment horizontal="right"/>
    </xf>
    <xf numFmtId="0" fontId="18" fillId="4" borderId="2" xfId="18" applyFont="1" applyFill="1" applyBorder="1" applyAlignment="1">
      <alignment horizontal="left" vertical="center"/>
    </xf>
    <xf numFmtId="0" fontId="19" fillId="4" borderId="3" xfId="18" applyFont="1" applyFill="1" applyBorder="1" applyAlignment="1">
      <alignment vertical="center"/>
    </xf>
    <xf numFmtId="0" fontId="22" fillId="0" borderId="0" xfId="18" applyFont="1" applyAlignment="1">
      <alignment horizontal="center" vertical="center" wrapText="1"/>
    </xf>
    <xf numFmtId="0" fontId="12" fillId="0" borderId="0" xfId="18" applyFont="1"/>
    <xf numFmtId="0" fontId="24" fillId="0" borderId="0" xfId="18" quotePrefix="1" applyFont="1" applyAlignment="1">
      <alignment horizontal="left" wrapText="1"/>
    </xf>
    <xf numFmtId="0" fontId="49" fillId="0" borderId="0" xfId="18" applyFont="1" applyAlignment="1">
      <alignment wrapText="1"/>
    </xf>
    <xf numFmtId="3" fontId="41" fillId="0" borderId="0" xfId="18" applyNumberFormat="1" applyFont="1" applyAlignment="1">
      <alignment horizontal="right"/>
    </xf>
    <xf numFmtId="0" fontId="18" fillId="0" borderId="0" xfId="18" applyFont="1" applyAlignment="1">
      <alignment vertical="center"/>
    </xf>
    <xf numFmtId="0" fontId="21" fillId="0" borderId="0" xfId="8" applyFont="1" applyAlignment="1">
      <alignment vertical="center"/>
    </xf>
    <xf numFmtId="3" fontId="26" fillId="5" borderId="4" xfId="8" applyNumberFormat="1" applyFont="1" applyFill="1" applyBorder="1"/>
    <xf numFmtId="0" fontId="48" fillId="0" borderId="4" xfId="18" quotePrefix="1" applyFont="1" applyBorder="1" applyAlignment="1">
      <alignment horizontal="center" vertical="center" wrapText="1"/>
    </xf>
    <xf numFmtId="0" fontId="29" fillId="3" borderId="4" xfId="18" applyFont="1" applyFill="1" applyBorder="1" applyAlignment="1">
      <alignment vertical="center" wrapText="1"/>
    </xf>
    <xf numFmtId="3" fontId="13" fillId="5" borderId="4" xfId="8" applyNumberFormat="1" applyFont="1" applyFill="1" applyBorder="1"/>
    <xf numFmtId="3" fontId="27" fillId="5" borderId="4" xfId="8" applyNumberFormat="1" applyFont="1" applyFill="1" applyBorder="1"/>
    <xf numFmtId="0" fontId="29" fillId="3" borderId="4" xfId="18" applyFont="1" applyFill="1" applyBorder="1" applyAlignment="1">
      <alignment horizontal="right" vertical="center" wrapText="1"/>
    </xf>
    <xf numFmtId="0" fontId="40" fillId="0" borderId="0" xfId="20" applyFont="1" applyAlignment="1">
      <alignment horizontal="center" vertical="center" wrapText="1"/>
    </xf>
    <xf numFmtId="0" fontId="4" fillId="0" borderId="0" xfId="20"/>
    <xf numFmtId="0" fontId="38" fillId="0" borderId="0" xfId="20" applyFont="1" applyAlignment="1">
      <alignment vertical="center" wrapText="1"/>
    </xf>
    <xf numFmtId="0" fontId="12" fillId="0" borderId="0" xfId="20" applyFont="1" applyAlignment="1">
      <alignment vertical="center" wrapText="1"/>
    </xf>
    <xf numFmtId="0" fontId="42" fillId="0" borderId="0" xfId="20" applyFont="1" applyAlignment="1">
      <alignment wrapText="1"/>
    </xf>
    <xf numFmtId="0" fontId="42" fillId="0" borderId="0" xfId="20" applyFont="1" applyAlignment="1">
      <alignment vertical="center" wrapText="1"/>
    </xf>
    <xf numFmtId="0" fontId="48" fillId="4" borderId="4" xfId="20" applyFont="1" applyFill="1" applyBorder="1" applyAlignment="1">
      <alignment horizontal="center" vertical="center" wrapText="1"/>
    </xf>
    <xf numFmtId="0" fontId="50" fillId="0" borderId="0" xfId="20" applyFont="1"/>
    <xf numFmtId="0" fontId="18" fillId="3" borderId="4" xfId="20" applyFont="1" applyFill="1" applyBorder="1" applyAlignment="1">
      <alignment horizontal="left" vertical="center" wrapText="1"/>
    </xf>
    <xf numFmtId="3" fontId="12" fillId="3" borderId="4" xfId="20" applyNumberFormat="1" applyFont="1" applyFill="1" applyBorder="1" applyAlignment="1">
      <alignment horizontal="right"/>
    </xf>
    <xf numFmtId="0" fontId="19" fillId="3" borderId="4" xfId="20" applyFont="1" applyFill="1" applyBorder="1" applyAlignment="1">
      <alignment horizontal="left" vertical="center" wrapText="1"/>
    </xf>
    <xf numFmtId="0" fontId="19" fillId="3" borderId="4" xfId="20" quotePrefix="1" applyFont="1" applyFill="1" applyBorder="1" applyAlignment="1">
      <alignment horizontal="left" vertical="center"/>
    </xf>
    <xf numFmtId="0" fontId="25" fillId="3" borderId="4" xfId="20" quotePrefix="1" applyFont="1" applyFill="1" applyBorder="1" applyAlignment="1">
      <alignment horizontal="left" vertical="center" wrapText="1"/>
    </xf>
    <xf numFmtId="0" fontId="18" fillId="3" borderId="4" xfId="20" applyFont="1" applyFill="1" applyBorder="1" applyAlignment="1">
      <alignment horizontal="left" vertical="center"/>
    </xf>
    <xf numFmtId="0" fontId="18" fillId="3" borderId="4" xfId="20" applyFont="1" applyFill="1" applyBorder="1" applyAlignment="1">
      <alignment vertical="center" wrapText="1"/>
    </xf>
    <xf numFmtId="0" fontId="19" fillId="3" borderId="4" xfId="20" applyFont="1" applyFill="1" applyBorder="1" applyAlignment="1">
      <alignment vertical="center" wrapText="1"/>
    </xf>
    <xf numFmtId="0" fontId="19" fillId="3" borderId="4" xfId="20" applyFont="1" applyFill="1" applyBorder="1" applyAlignment="1">
      <alignment horizontal="left" vertical="center"/>
    </xf>
    <xf numFmtId="0" fontId="17" fillId="4" borderId="5" xfId="20" applyFont="1" applyFill="1" applyBorder="1" applyAlignment="1">
      <alignment horizontal="center" vertical="center" wrapText="1"/>
    </xf>
    <xf numFmtId="0" fontId="48" fillId="4" borderId="5" xfId="20" applyFont="1" applyFill="1" applyBorder="1" applyAlignment="1">
      <alignment horizontal="center" vertical="center" wrapText="1"/>
    </xf>
    <xf numFmtId="0" fontId="25" fillId="3" borderId="4" xfId="20" quotePrefix="1" applyFont="1" applyFill="1" applyBorder="1" applyAlignment="1">
      <alignment horizontal="left" vertical="center" wrapText="1" indent="1"/>
    </xf>
    <xf numFmtId="0" fontId="25" fillId="3" borderId="4" xfId="20" applyFont="1" applyFill="1" applyBorder="1" applyAlignment="1">
      <alignment horizontal="left" vertical="center" wrapText="1" indent="1"/>
    </xf>
    <xf numFmtId="3" fontId="4" fillId="0" borderId="4" xfId="20" applyNumberFormat="1" applyBorder="1"/>
    <xf numFmtId="3" fontId="43" fillId="0" borderId="4" xfId="20" applyNumberFormat="1" applyFont="1" applyBorder="1"/>
    <xf numFmtId="3" fontId="4" fillId="0" borderId="0" xfId="20" applyNumberFormat="1"/>
    <xf numFmtId="3" fontId="37" fillId="3" borderId="4" xfId="20" applyNumberFormat="1" applyFont="1" applyFill="1" applyBorder="1" applyAlignment="1">
      <alignment horizontal="right"/>
    </xf>
    <xf numFmtId="0" fontId="13" fillId="0" borderId="4" xfId="21" applyFont="1" applyBorder="1" applyAlignment="1">
      <alignment horizontal="left" vertical="center" wrapText="1"/>
    </xf>
    <xf numFmtId="3" fontId="12" fillId="3" borderId="0" xfId="20" applyNumberFormat="1" applyFont="1" applyFill="1" applyAlignment="1">
      <alignment horizontal="right"/>
    </xf>
    <xf numFmtId="0" fontId="18" fillId="3" borderId="4" xfId="20" quotePrefix="1" applyFont="1" applyFill="1" applyBorder="1" applyAlignment="1">
      <alignment horizontal="left" vertical="center"/>
    </xf>
    <xf numFmtId="0" fontId="29" fillId="0" borderId="4" xfId="9" applyFont="1" applyBorder="1" applyAlignment="1">
      <alignment horizontal="left" wrapText="1"/>
    </xf>
    <xf numFmtId="0" fontId="51" fillId="13" borderId="4" xfId="18" applyFont="1" applyFill="1" applyBorder="1" applyAlignment="1">
      <alignment vertical="center" wrapText="1"/>
    </xf>
    <xf numFmtId="0" fontId="13" fillId="0" borderId="11" xfId="8" applyFont="1" applyBorder="1" applyAlignment="1">
      <alignment horizontal="left" vertical="center" wrapText="1"/>
    </xf>
    <xf numFmtId="0" fontId="13" fillId="0" borderId="4" xfId="8" applyFont="1" applyBorder="1" applyAlignment="1">
      <alignment horizontal="left" vertical="center" wrapText="1"/>
    </xf>
    <xf numFmtId="0" fontId="37" fillId="14" borderId="4" xfId="18" applyFont="1" applyFill="1" applyBorder="1" applyAlignment="1">
      <alignment horizontal="center" vertical="center" wrapText="1"/>
    </xf>
    <xf numFmtId="0" fontId="37" fillId="14" borderId="4" xfId="18" applyFont="1" applyFill="1" applyBorder="1" applyAlignment="1">
      <alignment horizontal="left" vertical="center" wrapText="1"/>
    </xf>
    <xf numFmtId="3" fontId="37" fillId="14" borderId="4" xfId="18" applyNumberFormat="1" applyFont="1" applyFill="1" applyBorder="1" applyAlignment="1">
      <alignment horizontal="right"/>
    </xf>
    <xf numFmtId="0" fontId="37" fillId="14" borderId="9" xfId="18" applyFont="1" applyFill="1" applyBorder="1" applyAlignment="1">
      <alignment horizontal="center" vertical="center" wrapText="1"/>
    </xf>
    <xf numFmtId="0" fontId="37" fillId="14" borderId="9" xfId="18" applyFont="1" applyFill="1" applyBorder="1" applyAlignment="1">
      <alignment vertical="center" wrapText="1"/>
    </xf>
    <xf numFmtId="3" fontId="18" fillId="14" borderId="4" xfId="8" applyNumberFormat="1" applyFont="1" applyFill="1" applyBorder="1"/>
    <xf numFmtId="0" fontId="43" fillId="0" borderId="4" xfId="18" applyFont="1" applyBorder="1" applyAlignment="1">
      <alignment vertical="center" wrapText="1"/>
    </xf>
    <xf numFmtId="0" fontId="5" fillId="0" borderId="4" xfId="18" applyBorder="1"/>
    <xf numFmtId="0" fontId="34" fillId="3" borderId="0" xfId="1" applyFont="1" applyFill="1" applyAlignment="1">
      <alignment vertical="center" wrapText="1"/>
    </xf>
    <xf numFmtId="4" fontId="17" fillId="4" borderId="4" xfId="18" applyNumberFormat="1" applyFont="1" applyFill="1" applyBorder="1" applyAlignment="1">
      <alignment horizontal="right"/>
    </xf>
    <xf numFmtId="2" fontId="13" fillId="0" borderId="4" xfId="18" applyNumberFormat="1" applyFont="1" applyBorder="1" applyAlignment="1">
      <alignment horizontal="right" vertical="center" wrapText="1"/>
    </xf>
    <xf numFmtId="0" fontId="5" fillId="4" borderId="4" xfId="18" applyFill="1" applyBorder="1"/>
    <xf numFmtId="4" fontId="29" fillId="0" borderId="4" xfId="18" applyNumberFormat="1" applyFont="1" applyBorder="1" applyAlignment="1">
      <alignment horizontal="right"/>
    </xf>
    <xf numFmtId="0" fontId="3" fillId="0" borderId="0" xfId="22"/>
    <xf numFmtId="0" fontId="42" fillId="0" borderId="0" xfId="22" applyFont="1" applyAlignment="1">
      <alignment vertical="center" wrapText="1"/>
    </xf>
    <xf numFmtId="0" fontId="17" fillId="4" borderId="5" xfId="22" applyFont="1" applyFill="1" applyBorder="1" applyAlignment="1">
      <alignment horizontal="center" vertical="center" wrapText="1"/>
    </xf>
    <xf numFmtId="0" fontId="48" fillId="4" borderId="5" xfId="22" applyFont="1" applyFill="1" applyBorder="1" applyAlignment="1">
      <alignment horizontal="center" vertical="center" wrapText="1"/>
    </xf>
    <xf numFmtId="0" fontId="48" fillId="4" borderId="4" xfId="22" applyFont="1" applyFill="1" applyBorder="1" applyAlignment="1">
      <alignment horizontal="center" vertical="center" wrapText="1"/>
    </xf>
    <xf numFmtId="0" fontId="50" fillId="0" borderId="0" xfId="22" applyFont="1"/>
    <xf numFmtId="0" fontId="18" fillId="3" borderId="4" xfId="22" applyFont="1" applyFill="1" applyBorder="1" applyAlignment="1">
      <alignment horizontal="left" vertical="center" wrapText="1"/>
    </xf>
    <xf numFmtId="0" fontId="25" fillId="3" borderId="4" xfId="22" quotePrefix="1" applyFont="1" applyFill="1" applyBorder="1" applyAlignment="1">
      <alignment horizontal="left" vertical="center" wrapText="1" indent="1"/>
    </xf>
    <xf numFmtId="0" fontId="25" fillId="3" borderId="4" xfId="22" applyFont="1" applyFill="1" applyBorder="1" applyAlignment="1">
      <alignment horizontal="left" vertical="center" wrapText="1" indent="1"/>
    </xf>
    <xf numFmtId="0" fontId="27" fillId="3" borderId="4" xfId="22" applyFont="1" applyFill="1" applyBorder="1" applyAlignment="1">
      <alignment vertical="center" wrapText="1"/>
    </xf>
    <xf numFmtId="0" fontId="25" fillId="3" borderId="4" xfId="22" applyFont="1" applyFill="1" applyBorder="1" applyAlignment="1">
      <alignment vertical="center" wrapText="1"/>
    </xf>
    <xf numFmtId="0" fontId="19" fillId="3" borderId="0" xfId="22" applyFont="1" applyFill="1" applyAlignment="1">
      <alignment horizontal="left" vertical="center" wrapText="1"/>
    </xf>
    <xf numFmtId="3" fontId="12" fillId="3" borderId="0" xfId="22" applyNumberFormat="1" applyFont="1" applyFill="1" applyAlignment="1">
      <alignment horizontal="right"/>
    </xf>
    <xf numFmtId="0" fontId="4" fillId="0" borderId="4" xfId="20" applyBorder="1"/>
    <xf numFmtId="0" fontId="31" fillId="7" borderId="1" xfId="0" applyFont="1" applyFill="1" applyBorder="1" applyAlignment="1">
      <alignment horizontal="center" vertical="center" wrapText="1"/>
    </xf>
    <xf numFmtId="3" fontId="31" fillId="7" borderId="7" xfId="0" applyNumberFormat="1" applyFont="1" applyFill="1" applyBorder="1" applyAlignment="1">
      <alignment horizontal="center" vertical="center" wrapText="1"/>
    </xf>
    <xf numFmtId="3" fontId="31" fillId="7" borderId="13" xfId="0" applyNumberFormat="1" applyFont="1" applyFill="1" applyBorder="1" applyAlignment="1">
      <alignment horizontal="center" vertical="center" wrapText="1"/>
    </xf>
    <xf numFmtId="4" fontId="37" fillId="14" borderId="4" xfId="18" applyNumberFormat="1" applyFont="1" applyFill="1" applyBorder="1" applyAlignment="1">
      <alignment horizontal="right"/>
    </xf>
    <xf numFmtId="4" fontId="37" fillId="3" borderId="4" xfId="18" applyNumberFormat="1" applyFont="1" applyFill="1" applyBorder="1" applyAlignment="1">
      <alignment horizontal="right"/>
    </xf>
    <xf numFmtId="4" fontId="13" fillId="5" borderId="4" xfId="8" applyNumberFormat="1" applyFont="1" applyFill="1" applyBorder="1"/>
    <xf numFmtId="4" fontId="27" fillId="5" borderId="4" xfId="8" applyNumberFormat="1" applyFont="1" applyFill="1" applyBorder="1"/>
    <xf numFmtId="0" fontId="19" fillId="3" borderId="0" xfId="20" quotePrefix="1" applyFont="1" applyFill="1" applyAlignment="1">
      <alignment horizontal="left" vertical="center"/>
    </xf>
    <xf numFmtId="0" fontId="19" fillId="3" borderId="0" xfId="20" quotePrefix="1" applyFont="1" applyFill="1" applyAlignment="1">
      <alignment horizontal="left" vertical="center" wrapText="1"/>
    </xf>
    <xf numFmtId="2" fontId="18" fillId="6" borderId="8" xfId="8" applyNumberFormat="1" applyFont="1" applyFill="1" applyBorder="1" applyAlignment="1">
      <alignment vertical="center" wrapText="1"/>
    </xf>
    <xf numFmtId="2" fontId="18" fillId="6" borderId="8" xfId="8" applyNumberFormat="1" applyFont="1" applyFill="1" applyBorder="1" applyAlignment="1">
      <alignment wrapText="1"/>
    </xf>
    <xf numFmtId="2" fontId="18" fillId="14" borderId="8" xfId="8" applyNumberFormat="1" applyFont="1" applyFill="1" applyBorder="1" applyAlignment="1">
      <alignment wrapText="1"/>
    </xf>
    <xf numFmtId="2" fontId="18" fillId="14" borderId="8" xfId="8" applyNumberFormat="1" applyFont="1" applyFill="1" applyBorder="1" applyAlignment="1">
      <alignment vertical="center" wrapText="1"/>
    </xf>
    <xf numFmtId="2" fontId="18" fillId="15" borderId="8" xfId="8" applyNumberFormat="1" applyFont="1" applyFill="1" applyBorder="1" applyAlignment="1">
      <alignment vertical="center" wrapText="1"/>
    </xf>
    <xf numFmtId="0" fontId="12" fillId="15" borderId="4" xfId="18" applyFont="1" applyFill="1" applyBorder="1" applyAlignment="1">
      <alignment horizontal="right" vertical="center" wrapText="1"/>
    </xf>
    <xf numFmtId="0" fontId="12" fillId="15" borderId="4" xfId="18" applyFont="1" applyFill="1" applyBorder="1" applyAlignment="1">
      <alignment horizontal="left" vertical="center" wrapText="1"/>
    </xf>
    <xf numFmtId="3" fontId="37" fillId="15" borderId="4" xfId="18" applyNumberFormat="1" applyFont="1" applyFill="1" applyBorder="1" applyAlignment="1">
      <alignment horizontal="right"/>
    </xf>
    <xf numFmtId="4" fontId="37" fillId="15" borderId="4" xfId="18" applyNumberFormat="1" applyFont="1" applyFill="1" applyBorder="1" applyAlignment="1">
      <alignment horizontal="right"/>
    </xf>
    <xf numFmtId="0" fontId="12" fillId="15" borderId="4" xfId="18" applyFont="1" applyFill="1" applyBorder="1" applyAlignment="1">
      <alignment vertical="center" wrapText="1"/>
    </xf>
    <xf numFmtId="0" fontId="37" fillId="15" borderId="4" xfId="18" applyFont="1" applyFill="1" applyBorder="1" applyAlignment="1">
      <alignment horizontal="center" vertical="center" wrapText="1"/>
    </xf>
    <xf numFmtId="0" fontId="37" fillId="15" borderId="4" xfId="18" applyFont="1" applyFill="1" applyBorder="1" applyAlignment="1">
      <alignment horizontal="left" vertical="center" wrapText="1"/>
    </xf>
    <xf numFmtId="0" fontId="44" fillId="15" borderId="4" xfId="18" applyFont="1" applyFill="1" applyBorder="1"/>
    <xf numFmtId="0" fontId="43" fillId="15" borderId="4" xfId="18" applyFont="1" applyFill="1" applyBorder="1"/>
    <xf numFmtId="3" fontId="45" fillId="15" borderId="4" xfId="18" applyNumberFormat="1" applyFont="1" applyFill="1" applyBorder="1"/>
    <xf numFmtId="0" fontId="46" fillId="15" borderId="4" xfId="18" quotePrefix="1" applyFont="1" applyFill="1" applyBorder="1" applyAlignment="1">
      <alignment horizontal="right" vertical="center"/>
    </xf>
    <xf numFmtId="0" fontId="19" fillId="15" borderId="4" xfId="18" applyFont="1" applyFill="1" applyBorder="1" applyAlignment="1">
      <alignment horizontal="left" vertical="center"/>
    </xf>
    <xf numFmtId="4" fontId="13" fillId="15" borderId="4" xfId="8" applyNumberFormat="1" applyFont="1" applyFill="1" applyBorder="1"/>
    <xf numFmtId="0" fontId="51" fillId="15" borderId="4" xfId="18" applyFont="1" applyFill="1" applyBorder="1"/>
    <xf numFmtId="4" fontId="12" fillId="3" borderId="4" xfId="20" applyNumberFormat="1" applyFont="1" applyFill="1" applyBorder="1" applyAlignment="1">
      <alignment horizontal="right"/>
    </xf>
    <xf numFmtId="4" fontId="4" fillId="0" borderId="0" xfId="20" applyNumberFormat="1"/>
    <xf numFmtId="0" fontId="19" fillId="3" borderId="4" xfId="20" applyFont="1" applyFill="1" applyBorder="1" applyAlignment="1">
      <alignment horizontal="left" wrapText="1"/>
    </xf>
    <xf numFmtId="4" fontId="37" fillId="3" borderId="4" xfId="20" applyNumberFormat="1" applyFont="1" applyFill="1" applyBorder="1" applyAlignment="1">
      <alignment horizontal="right"/>
    </xf>
    <xf numFmtId="0" fontId="13" fillId="3" borderId="4" xfId="20" applyFont="1" applyFill="1" applyBorder="1" applyAlignment="1">
      <alignment horizontal="left" vertical="center" wrapText="1"/>
    </xf>
    <xf numFmtId="0" fontId="13" fillId="3" borderId="4" xfId="20" quotePrefix="1" applyFont="1" applyFill="1" applyBorder="1" applyAlignment="1">
      <alignment horizontal="left" vertical="center" wrapText="1"/>
    </xf>
    <xf numFmtId="0" fontId="13" fillId="0" borderId="4" xfId="16" quotePrefix="1" applyFont="1" applyFill="1" applyBorder="1" applyAlignment="1">
      <alignment horizontal="left" vertical="center" wrapText="1"/>
    </xf>
    <xf numFmtId="2" fontId="43" fillId="0" borderId="4" xfId="20" applyNumberFormat="1" applyFont="1" applyBorder="1"/>
    <xf numFmtId="4" fontId="37" fillId="3" borderId="4" xfId="22" applyNumberFormat="1" applyFont="1" applyFill="1" applyBorder="1" applyAlignment="1">
      <alignment horizontal="right"/>
    </xf>
    <xf numFmtId="4" fontId="12" fillId="3" borderId="4" xfId="22" applyNumberFormat="1" applyFont="1" applyFill="1" applyBorder="1" applyAlignment="1">
      <alignment horizontal="right"/>
    </xf>
    <xf numFmtId="4" fontId="3" fillId="0" borderId="0" xfId="22" applyNumberFormat="1"/>
    <xf numFmtId="2" fontId="43" fillId="0" borderId="4" xfId="22" applyNumberFormat="1" applyFont="1" applyBorder="1"/>
    <xf numFmtId="3" fontId="12" fillId="0" borderId="4" xfId="8" applyNumberFormat="1" applyFont="1" applyBorder="1" applyAlignment="1">
      <alignment vertical="center"/>
    </xf>
    <xf numFmtId="2" fontId="12" fillId="0" borderId="4" xfId="8" applyNumberFormat="1" applyFont="1" applyBorder="1" applyAlignment="1">
      <alignment vertical="center"/>
    </xf>
    <xf numFmtId="0" fontId="37" fillId="0" borderId="4" xfId="18" applyFont="1" applyBorder="1" applyAlignment="1">
      <alignment horizontal="center" vertical="center" wrapText="1"/>
    </xf>
    <xf numFmtId="3" fontId="33" fillId="2" borderId="10" xfId="0" applyNumberFormat="1" applyFont="1" applyFill="1" applyBorder="1" applyAlignment="1">
      <alignment horizontal="center" vertical="center" wrapText="1"/>
    </xf>
    <xf numFmtId="3" fontId="33" fillId="2" borderId="2" xfId="0" applyNumberFormat="1" applyFont="1" applyFill="1" applyBorder="1" applyAlignment="1">
      <alignment horizontal="right" vertical="center" wrapText="1"/>
    </xf>
    <xf numFmtId="3" fontId="33" fillId="2" borderId="14" xfId="0" applyNumberFormat="1" applyFont="1" applyFill="1" applyBorder="1" applyAlignment="1">
      <alignment horizontal="center" vertical="center" wrapText="1"/>
    </xf>
    <xf numFmtId="3" fontId="33" fillId="2" borderId="14" xfId="0" applyNumberFormat="1" applyFont="1" applyFill="1" applyBorder="1" applyAlignment="1">
      <alignment horizontal="right" vertical="center" wrapText="1"/>
    </xf>
    <xf numFmtId="4" fontId="32" fillId="0" borderId="14" xfId="6" applyNumberFormat="1" applyFont="1" applyBorder="1" applyAlignment="1">
      <alignment horizontal="right" vertical="center"/>
    </xf>
    <xf numFmtId="4" fontId="31" fillId="3" borderId="14" xfId="1" applyNumberFormat="1" applyFont="1" applyFill="1" applyBorder="1" applyAlignment="1">
      <alignment horizontal="right" vertical="center"/>
    </xf>
    <xf numFmtId="4" fontId="29" fillId="3" borderId="5" xfId="0" applyNumberFormat="1" applyFont="1" applyFill="1" applyBorder="1" applyAlignment="1">
      <alignment horizontal="right"/>
    </xf>
    <xf numFmtId="3" fontId="31" fillId="2" borderId="13" xfId="0" applyNumberFormat="1" applyFont="1" applyFill="1" applyBorder="1" applyAlignment="1">
      <alignment horizontal="center" vertical="center" wrapText="1"/>
    </xf>
    <xf numFmtId="4" fontId="22" fillId="0" borderId="0" xfId="8" applyNumberFormat="1" applyFont="1"/>
    <xf numFmtId="3" fontId="22" fillId="0" borderId="0" xfId="8" applyNumberFormat="1" applyFont="1"/>
    <xf numFmtId="0" fontId="43" fillId="16" borderId="4" xfId="18" applyFont="1" applyFill="1" applyBorder="1"/>
    <xf numFmtId="0" fontId="43" fillId="16" borderId="4" xfId="18" applyFont="1" applyFill="1" applyBorder="1" applyAlignment="1">
      <alignment vertical="center" wrapText="1"/>
    </xf>
    <xf numFmtId="3" fontId="45" fillId="16" borderId="4" xfId="18" applyNumberFormat="1" applyFont="1" applyFill="1" applyBorder="1"/>
    <xf numFmtId="2" fontId="18" fillId="16" borderId="8" xfId="8" applyNumberFormat="1" applyFont="1" applyFill="1" applyBorder="1" applyAlignment="1">
      <alignment vertical="center" wrapText="1"/>
    </xf>
    <xf numFmtId="0" fontId="22" fillId="0" borderId="4" xfId="8" applyFont="1" applyBorder="1" applyAlignment="1">
      <alignment vertical="center"/>
    </xf>
    <xf numFmtId="4" fontId="0" fillId="0" borderId="0" xfId="0" applyNumberFormat="1"/>
    <xf numFmtId="0" fontId="12" fillId="0" borderId="4" xfId="8" applyFont="1" applyBorder="1" applyAlignment="1">
      <alignment vertical="center"/>
    </xf>
    <xf numFmtId="4" fontId="43" fillId="0" borderId="4" xfId="20" applyNumberFormat="1" applyFont="1" applyBorder="1"/>
    <xf numFmtId="4" fontId="18" fillId="0" borderId="4" xfId="3" applyNumberFormat="1" applyFont="1" applyBorder="1" applyAlignment="1">
      <alignment vertical="center" wrapText="1"/>
    </xf>
    <xf numFmtId="4" fontId="18" fillId="4" borderId="4" xfId="3" applyNumberFormat="1" applyFont="1" applyFill="1" applyBorder="1" applyAlignment="1">
      <alignment vertical="center"/>
    </xf>
    <xf numFmtId="4" fontId="18" fillId="4" borderId="4" xfId="3" applyNumberFormat="1" applyFont="1" applyFill="1" applyBorder="1" applyAlignment="1">
      <alignment vertical="center" wrapText="1"/>
    </xf>
    <xf numFmtId="3" fontId="37" fillId="3" borderId="4" xfId="0" applyNumberFormat="1" applyFont="1" applyFill="1" applyBorder="1" applyAlignment="1">
      <alignment horizontal="right"/>
    </xf>
    <xf numFmtId="3" fontId="19" fillId="3" borderId="4" xfId="0" applyNumberFormat="1" applyFont="1" applyFill="1" applyBorder="1" applyAlignment="1">
      <alignment horizontal="right" vertical="center" wrapText="1"/>
    </xf>
    <xf numFmtId="3" fontId="12" fillId="3" borderId="4" xfId="0" applyNumberFormat="1" applyFont="1" applyFill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3" fontId="43" fillId="0" borderId="4" xfId="0" applyNumberFormat="1" applyFont="1" applyBorder="1" applyAlignment="1">
      <alignment horizontal="right"/>
    </xf>
    <xf numFmtId="3" fontId="14" fillId="0" borderId="0" xfId="0" applyNumberFormat="1" applyFont="1"/>
    <xf numFmtId="3" fontId="33" fillId="0" borderId="7" xfId="0" applyNumberFormat="1" applyFont="1" applyBorder="1" applyAlignment="1">
      <alignment horizontal="center" vertical="center" wrapText="1"/>
    </xf>
    <xf numFmtId="3" fontId="33" fillId="0" borderId="7" xfId="0" applyNumberFormat="1" applyFont="1" applyBorder="1" applyAlignment="1">
      <alignment horizontal="right" vertical="center" wrapText="1"/>
    </xf>
    <xf numFmtId="4" fontId="31" fillId="0" borderId="7" xfId="1" applyNumberFormat="1" applyFont="1" applyBorder="1" applyAlignment="1">
      <alignment horizontal="right" vertical="center"/>
    </xf>
    <xf numFmtId="4" fontId="27" fillId="15" borderId="4" xfId="8" applyNumberFormat="1" applyFont="1" applyFill="1" applyBorder="1"/>
    <xf numFmtId="4" fontId="27" fillId="14" borderId="4" xfId="8" applyNumberFormat="1" applyFont="1" applyFill="1" applyBorder="1"/>
    <xf numFmtId="3" fontId="29" fillId="3" borderId="4" xfId="18" applyNumberFormat="1" applyFont="1" applyFill="1" applyBorder="1" applyAlignment="1">
      <alignment horizontal="right"/>
    </xf>
    <xf numFmtId="3" fontId="29" fillId="3" borderId="5" xfId="18" applyNumberFormat="1" applyFont="1" applyFill="1" applyBorder="1" applyAlignment="1">
      <alignment horizontal="right"/>
    </xf>
    <xf numFmtId="4" fontId="29" fillId="0" borderId="4" xfId="8" applyNumberFormat="1" applyFont="1" applyBorder="1" applyAlignment="1">
      <alignment vertical="center"/>
    </xf>
    <xf numFmtId="4" fontId="45" fillId="0" borderId="4" xfId="18" applyNumberFormat="1" applyFont="1" applyBorder="1"/>
    <xf numFmtId="4" fontId="45" fillId="16" borderId="4" xfId="18" applyNumberFormat="1" applyFont="1" applyFill="1" applyBorder="1"/>
    <xf numFmtId="3" fontId="37" fillId="15" borderId="4" xfId="0" applyNumberFormat="1" applyFont="1" applyFill="1" applyBorder="1" applyAlignment="1">
      <alignment horizontal="right"/>
    </xf>
    <xf numFmtId="4" fontId="12" fillId="0" borderId="4" xfId="8" applyNumberFormat="1" applyFont="1" applyBorder="1" applyAlignment="1">
      <alignment vertical="center"/>
    </xf>
    <xf numFmtId="2" fontId="12" fillId="14" borderId="4" xfId="8" applyNumberFormat="1" applyFont="1" applyFill="1" applyBorder="1" applyAlignment="1">
      <alignment vertical="center"/>
    </xf>
    <xf numFmtId="3" fontId="3" fillId="0" borderId="0" xfId="22" applyNumberFormat="1"/>
    <xf numFmtId="4" fontId="12" fillId="0" borderId="4" xfId="20" applyNumberFormat="1" applyFont="1" applyBorder="1" applyAlignment="1">
      <alignment horizontal="right"/>
    </xf>
    <xf numFmtId="3" fontId="5" fillId="0" borderId="0" xfId="18" applyNumberFormat="1"/>
    <xf numFmtId="3" fontId="29" fillId="3" borderId="4" xfId="20" applyNumberFormat="1" applyFont="1" applyFill="1" applyBorder="1" applyAlignment="1">
      <alignment horizontal="right"/>
    </xf>
    <xf numFmtId="3" fontId="29" fillId="0" borderId="4" xfId="20" applyNumberFormat="1" applyFont="1" applyBorder="1" applyAlignment="1">
      <alignment horizontal="right"/>
    </xf>
    <xf numFmtId="0" fontId="13" fillId="0" borderId="4" xfId="16" applyFont="1" applyFill="1" applyBorder="1" applyAlignment="1">
      <alignment horizontal="left" vertical="center" wrapText="1"/>
    </xf>
    <xf numFmtId="0" fontId="2" fillId="0" borderId="0" xfId="20" applyFont="1"/>
    <xf numFmtId="4" fontId="29" fillId="0" borderId="4" xfId="20" applyNumberFormat="1" applyFont="1" applyBorder="1" applyAlignment="1">
      <alignment horizontal="right"/>
    </xf>
    <xf numFmtId="4" fontId="37" fillId="0" borderId="4" xfId="22" applyNumberFormat="1" applyFont="1" applyBorder="1" applyAlignment="1">
      <alignment horizontal="right"/>
    </xf>
    <xf numFmtId="4" fontId="12" fillId="0" borderId="4" xfId="22" applyNumberFormat="1" applyFont="1" applyBorder="1" applyAlignment="1">
      <alignment horizontal="right"/>
    </xf>
    <xf numFmtId="0" fontId="2" fillId="0" borderId="0" xfId="22" applyFont="1"/>
    <xf numFmtId="4" fontId="5" fillId="0" borderId="0" xfId="18" applyNumberFormat="1"/>
    <xf numFmtId="4" fontId="17" fillId="0" borderId="4" xfId="18" applyNumberFormat="1" applyFont="1" applyBorder="1" applyAlignment="1">
      <alignment horizontal="right" vertical="center" wrapText="1"/>
    </xf>
    <xf numFmtId="0" fontId="41" fillId="0" borderId="0" xfId="18" applyFont="1" applyAlignment="1">
      <alignment horizontal="center" vertical="center" wrapText="1"/>
    </xf>
    <xf numFmtId="3" fontId="12" fillId="0" borderId="5" xfId="18" applyNumberFormat="1" applyFont="1" applyBorder="1" applyAlignment="1">
      <alignment horizontal="right"/>
    </xf>
    <xf numFmtId="0" fontId="44" fillId="0" borderId="4" xfId="20" applyFont="1" applyBorder="1"/>
    <xf numFmtId="0" fontId="43" fillId="0" borderId="4" xfId="20" applyFont="1" applyBorder="1"/>
    <xf numFmtId="0" fontId="43" fillId="0" borderId="4" xfId="20" applyFont="1" applyBorder="1" applyAlignment="1">
      <alignment wrapText="1"/>
    </xf>
    <xf numFmtId="2" fontId="12" fillId="0" borderId="8" xfId="8" applyNumberFormat="1" applyFont="1" applyBorder="1" applyAlignment="1">
      <alignment vertical="center"/>
    </xf>
    <xf numFmtId="4" fontId="29" fillId="3" borderId="4" xfId="20" applyNumberFormat="1" applyFont="1" applyFill="1" applyBorder="1" applyAlignment="1">
      <alignment horizontal="right"/>
    </xf>
    <xf numFmtId="0" fontId="56" fillId="0" borderId="0" xfId="22" applyFont="1"/>
    <xf numFmtId="2" fontId="13" fillId="6" borderId="8" xfId="8" applyNumberFormat="1" applyFont="1" applyFill="1" applyBorder="1" applyAlignment="1">
      <alignment vertical="center" wrapText="1"/>
    </xf>
    <xf numFmtId="2" fontId="13" fillId="6" borderId="8" xfId="8" applyNumberFormat="1" applyFont="1" applyFill="1" applyBorder="1" applyAlignment="1">
      <alignment wrapText="1"/>
    </xf>
    <xf numFmtId="4" fontId="18" fillId="14" borderId="4" xfId="8" applyNumberFormat="1" applyFont="1" applyFill="1" applyBorder="1"/>
    <xf numFmtId="0" fontId="13" fillId="0" borderId="15" xfId="8" applyFont="1" applyBorder="1" applyAlignment="1">
      <alignment horizontal="left" vertical="center" wrapText="1"/>
    </xf>
    <xf numFmtId="4" fontId="45" fillId="15" borderId="4" xfId="18" applyNumberFormat="1" applyFont="1" applyFill="1" applyBorder="1"/>
    <xf numFmtId="3" fontId="17" fillId="4" borderId="4" xfId="0" applyNumberFormat="1" applyFont="1" applyFill="1" applyBorder="1" applyAlignment="1">
      <alignment horizontal="right"/>
    </xf>
    <xf numFmtId="3" fontId="17" fillId="0" borderId="4" xfId="0" applyNumberFormat="1" applyFont="1" applyBorder="1" applyAlignment="1">
      <alignment horizontal="right" wrapText="1"/>
    </xf>
    <xf numFmtId="3" fontId="17" fillId="4" borderId="4" xfId="0" applyNumberFormat="1" applyFont="1" applyFill="1" applyBorder="1" applyAlignment="1">
      <alignment horizontal="right" wrapText="1"/>
    </xf>
    <xf numFmtId="3" fontId="17" fillId="0" borderId="4" xfId="0" applyNumberFormat="1" applyFont="1" applyBorder="1" applyAlignment="1">
      <alignment horizontal="right" vertical="center" wrapText="1"/>
    </xf>
    <xf numFmtId="3" fontId="17" fillId="3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 wrapText="1"/>
    </xf>
    <xf numFmtId="0" fontId="13" fillId="3" borderId="4" xfId="0" applyFont="1" applyFill="1" applyBorder="1" applyAlignment="1">
      <alignment horizontal="left" vertical="center" wrapText="1" indent="1"/>
    </xf>
    <xf numFmtId="0" fontId="3" fillId="0" borderId="4" xfId="22" applyBorder="1"/>
    <xf numFmtId="0" fontId="25" fillId="3" borderId="4" xfId="0" applyFont="1" applyFill="1" applyBorder="1" applyAlignment="1">
      <alignment horizontal="left" vertical="center" wrapText="1" indent="1"/>
    </xf>
    <xf numFmtId="3" fontId="43" fillId="0" borderId="4" xfId="0" applyNumberFormat="1" applyFont="1" applyBorder="1"/>
    <xf numFmtId="4" fontId="31" fillId="3" borderId="7" xfId="1" applyNumberFormat="1" applyFont="1" applyFill="1" applyBorder="1" applyAlignment="1">
      <alignment horizontal="right" vertical="center"/>
    </xf>
    <xf numFmtId="3" fontId="29" fillId="3" borderId="4" xfId="0" applyNumberFormat="1" applyFont="1" applyFill="1" applyBorder="1" applyAlignment="1">
      <alignment horizontal="right" vertical="center" wrapText="1"/>
    </xf>
    <xf numFmtId="0" fontId="25" fillId="3" borderId="4" xfId="22" quotePrefix="1" applyFont="1" applyFill="1" applyBorder="1" applyAlignment="1">
      <alignment vertical="center" wrapText="1"/>
    </xf>
    <xf numFmtId="0" fontId="25" fillId="3" borderId="4" xfId="22" applyFont="1" applyFill="1" applyBorder="1" applyAlignment="1">
      <alignment horizontal="left" vertical="center" wrapText="1"/>
    </xf>
    <xf numFmtId="0" fontId="57" fillId="3" borderId="4" xfId="22" applyFont="1" applyFill="1" applyBorder="1" applyAlignment="1">
      <alignment horizontal="left" vertical="center" wrapText="1"/>
    </xf>
    <xf numFmtId="4" fontId="29" fillId="3" borderId="4" xfId="22" applyNumberFormat="1" applyFont="1" applyFill="1" applyBorder="1" applyAlignment="1">
      <alignment horizontal="right"/>
    </xf>
    <xf numFmtId="4" fontId="43" fillId="0" borderId="4" xfId="22" applyNumberFormat="1" applyFont="1" applyBorder="1"/>
    <xf numFmtId="4" fontId="18" fillId="0" borderId="0" xfId="18" applyNumberFormat="1" applyFont="1" applyAlignment="1">
      <alignment vertical="center"/>
    </xf>
    <xf numFmtId="4" fontId="17" fillId="0" borderId="4" xfId="0" applyNumberFormat="1" applyFont="1" applyBorder="1" applyAlignment="1">
      <alignment horizontal="right" vertical="center" wrapText="1"/>
    </xf>
    <xf numFmtId="4" fontId="12" fillId="3" borderId="0" xfId="20" applyNumberFormat="1" applyFont="1" applyFill="1" applyAlignment="1">
      <alignment horizontal="right"/>
    </xf>
    <xf numFmtId="3" fontId="2" fillId="0" borderId="0" xfId="22" applyNumberFormat="1" applyFont="1"/>
    <xf numFmtId="0" fontId="27" fillId="14" borderId="4" xfId="22" applyFont="1" applyFill="1" applyBorder="1" applyAlignment="1">
      <alignment horizontal="left" vertical="center" wrapText="1"/>
    </xf>
    <xf numFmtId="3" fontId="12" fillId="14" borderId="4" xfId="8" applyNumberFormat="1" applyFont="1" applyFill="1" applyBorder="1" applyAlignment="1">
      <alignment vertical="center"/>
    </xf>
    <xf numFmtId="4" fontId="12" fillId="14" borderId="4" xfId="8" applyNumberFormat="1" applyFont="1" applyFill="1" applyBorder="1" applyAlignment="1">
      <alignment vertical="center"/>
    </xf>
    <xf numFmtId="0" fontId="1" fillId="0" borderId="0" xfId="22" applyFont="1"/>
    <xf numFmtId="4" fontId="43" fillId="0" borderId="4" xfId="0" applyNumberFormat="1" applyFont="1" applyBorder="1" applyAlignment="1">
      <alignment horizontal="right" wrapText="1"/>
    </xf>
    <xf numFmtId="4" fontId="0" fillId="0" borderId="4" xfId="0" applyNumberFormat="1" applyBorder="1"/>
    <xf numFmtId="4" fontId="29" fillId="4" borderId="4" xfId="18" applyNumberFormat="1" applyFont="1" applyFill="1" applyBorder="1" applyAlignment="1">
      <alignment horizontal="right"/>
    </xf>
    <xf numFmtId="2" fontId="43" fillId="0" borderId="4" xfId="18" applyNumberFormat="1" applyFont="1" applyBorder="1"/>
    <xf numFmtId="2" fontId="43" fillId="4" borderId="4" xfId="18" applyNumberFormat="1" applyFont="1" applyFill="1" applyBorder="1"/>
    <xf numFmtId="4" fontId="17" fillId="0" borderId="4" xfId="18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41" fillId="0" borderId="0" xfId="18" applyFont="1" applyAlignment="1">
      <alignment horizontal="center" vertical="center" wrapText="1"/>
    </xf>
    <xf numFmtId="0" fontId="17" fillId="0" borderId="0" xfId="18" applyFont="1" applyAlignment="1">
      <alignment horizontal="left" wrapText="1"/>
    </xf>
    <xf numFmtId="0" fontId="53" fillId="3" borderId="0" xfId="1" applyFont="1" applyFill="1" applyAlignment="1">
      <alignment horizontal="center" vertical="center" wrapText="1"/>
    </xf>
    <xf numFmtId="0" fontId="17" fillId="0" borderId="2" xfId="18" quotePrefix="1" applyFont="1" applyBorder="1" applyAlignment="1">
      <alignment horizontal="left" wrapText="1"/>
    </xf>
    <xf numFmtId="0" fontId="17" fillId="0" borderId="3" xfId="18" quotePrefix="1" applyFont="1" applyBorder="1" applyAlignment="1">
      <alignment horizontal="left" wrapText="1"/>
    </xf>
    <xf numFmtId="0" fontId="17" fillId="0" borderId="0" xfId="18" applyFont="1" applyAlignment="1">
      <alignment horizontal="left" vertical="center" wrapText="1"/>
    </xf>
    <xf numFmtId="0" fontId="17" fillId="0" borderId="2" xfId="18" quotePrefix="1" applyFont="1" applyBorder="1" applyAlignment="1">
      <alignment horizontal="center" vertical="center" wrapText="1"/>
    </xf>
    <xf numFmtId="0" fontId="17" fillId="0" borderId="3" xfId="18" quotePrefix="1" applyFont="1" applyBorder="1" applyAlignment="1">
      <alignment horizontal="center" vertical="center" wrapText="1"/>
    </xf>
    <xf numFmtId="0" fontId="48" fillId="0" borderId="4" xfId="18" quotePrefix="1" applyFont="1" applyBorder="1" applyAlignment="1">
      <alignment horizontal="center" vertical="center" wrapText="1"/>
    </xf>
    <xf numFmtId="0" fontId="48" fillId="0" borderId="2" xfId="18" quotePrefix="1" applyFont="1" applyBorder="1" applyAlignment="1">
      <alignment horizontal="center" vertical="center" wrapText="1"/>
    </xf>
    <xf numFmtId="0" fontId="18" fillId="0" borderId="2" xfId="18" applyFont="1" applyBorder="1" applyAlignment="1">
      <alignment horizontal="left" vertical="center" wrapText="1"/>
    </xf>
    <xf numFmtId="0" fontId="19" fillId="0" borderId="3" xfId="18" applyFont="1" applyBorder="1" applyAlignment="1">
      <alignment vertical="center" wrapText="1"/>
    </xf>
    <xf numFmtId="0" fontId="19" fillId="0" borderId="3" xfId="18" applyFont="1" applyBorder="1" applyAlignment="1">
      <alignment vertical="center"/>
    </xf>
    <xf numFmtId="0" fontId="18" fillId="0" borderId="2" xfId="18" quotePrefix="1" applyFont="1" applyBorder="1" applyAlignment="1">
      <alignment horizontal="left" vertical="center"/>
    </xf>
    <xf numFmtId="0" fontId="18" fillId="4" borderId="2" xfId="18" applyFont="1" applyFill="1" applyBorder="1" applyAlignment="1">
      <alignment horizontal="left" vertical="center" wrapText="1"/>
    </xf>
    <xf numFmtId="0" fontId="19" fillId="4" borderId="3" xfId="18" applyFont="1" applyFill="1" applyBorder="1" applyAlignment="1">
      <alignment vertical="center" wrapText="1"/>
    </xf>
    <xf numFmtId="0" fontId="19" fillId="4" borderId="3" xfId="18" applyFont="1" applyFill="1" applyBorder="1" applyAlignment="1">
      <alignment vertical="center"/>
    </xf>
    <xf numFmtId="0" fontId="18" fillId="0" borderId="2" xfId="18" quotePrefix="1" applyFont="1" applyBorder="1" applyAlignment="1">
      <alignment horizontal="left" vertical="center" wrapText="1"/>
    </xf>
    <xf numFmtId="0" fontId="18" fillId="4" borderId="2" xfId="18" quotePrefix="1" applyFont="1" applyFill="1" applyBorder="1" applyAlignment="1">
      <alignment horizontal="left" vertical="center" wrapText="1"/>
    </xf>
    <xf numFmtId="0" fontId="18" fillId="0" borderId="3" xfId="18" applyFont="1" applyBorder="1" applyAlignment="1">
      <alignment horizontal="left" vertical="center" wrapText="1"/>
    </xf>
    <xf numFmtId="0" fontId="41" fillId="0" borderId="0" xfId="20" applyFont="1" applyAlignment="1">
      <alignment horizontal="center" vertical="center" wrapText="1"/>
    </xf>
    <xf numFmtId="0" fontId="48" fillId="4" borderId="2" xfId="20" applyFont="1" applyFill="1" applyBorder="1" applyAlignment="1">
      <alignment horizontal="center" vertical="center" wrapText="1"/>
    </xf>
    <xf numFmtId="0" fontId="48" fillId="4" borderId="3" xfId="20" applyFont="1" applyFill="1" applyBorder="1" applyAlignment="1">
      <alignment horizontal="center" vertical="center" wrapText="1"/>
    </xf>
    <xf numFmtId="0" fontId="48" fillId="4" borderId="5" xfId="20" applyFont="1" applyFill="1" applyBorder="1" applyAlignment="1">
      <alignment horizontal="center" vertical="center" wrapText="1"/>
    </xf>
    <xf numFmtId="0" fontId="17" fillId="4" borderId="2" xfId="20" applyFont="1" applyFill="1" applyBorder="1" applyAlignment="1">
      <alignment horizontal="center" vertical="center" wrapText="1"/>
    </xf>
    <xf numFmtId="0" fontId="17" fillId="4" borderId="3" xfId="20" applyFont="1" applyFill="1" applyBorder="1" applyAlignment="1">
      <alignment horizontal="center" vertical="center" wrapText="1"/>
    </xf>
    <xf numFmtId="0" fontId="17" fillId="4" borderId="5" xfId="20" applyFont="1" applyFill="1" applyBorder="1" applyAlignment="1">
      <alignment horizontal="center" vertical="center" wrapText="1"/>
    </xf>
    <xf numFmtId="0" fontId="41" fillId="0" borderId="0" xfId="22" applyFont="1" applyAlignment="1">
      <alignment horizontal="center" vertical="center" wrapText="1"/>
    </xf>
    <xf numFmtId="0" fontId="34" fillId="3" borderId="0" xfId="1" applyFont="1" applyFill="1" applyAlignment="1">
      <alignment horizontal="center" vertical="center" wrapText="1"/>
    </xf>
    <xf numFmtId="0" fontId="52" fillId="0" borderId="0" xfId="20" applyFont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54" fillId="3" borderId="0" xfId="1" applyFont="1" applyFill="1" applyAlignment="1">
      <alignment vertical="center" wrapText="1"/>
    </xf>
    <xf numFmtId="0" fontId="21" fillId="5" borderId="0" xfId="8" applyFont="1" applyFill="1" applyAlignment="1">
      <alignment horizontal="center"/>
    </xf>
    <xf numFmtId="0" fontId="17" fillId="0" borderId="3" xfId="18" applyFont="1" applyBorder="1" applyAlignment="1">
      <alignment horizontal="center" vertical="center" wrapText="1"/>
    </xf>
    <xf numFmtId="0" fontId="17" fillId="0" borderId="5" xfId="18" applyFont="1" applyBorder="1" applyAlignment="1">
      <alignment horizontal="center" vertical="center" wrapText="1"/>
    </xf>
    <xf numFmtId="0" fontId="55" fillId="0" borderId="0" xfId="8" applyFont="1" applyAlignment="1">
      <alignment horizontal="center" vertical="center"/>
    </xf>
    <xf numFmtId="0" fontId="36" fillId="0" borderId="0" xfId="0" applyFont="1" applyAlignment="1">
      <alignment horizontal="center" wrapText="1"/>
    </xf>
  </cellXfs>
  <cellStyles count="23">
    <cellStyle name="Normal" xfId="0" builtinId="0" customBuiltin="1"/>
    <cellStyle name="Normal 2" xfId="8" xr:uid="{00000000-0005-0000-0000-000001000000}"/>
    <cellStyle name="Normal 3" xfId="18" xr:uid="{00000000-0005-0000-0000-000002000000}"/>
    <cellStyle name="Normal 4" xfId="20" xr:uid="{00000000-0005-0000-0000-000003000000}"/>
    <cellStyle name="Normal 5" xfId="22" xr:uid="{00000000-0005-0000-0000-000004000000}"/>
    <cellStyle name="Normalno 2" xfId="1" xr:uid="{00000000-0005-0000-0000-000005000000}"/>
    <cellStyle name="Normalno 2 2" xfId="4" xr:uid="{00000000-0005-0000-0000-000006000000}"/>
    <cellStyle name="Normalno 2 3" xfId="10" xr:uid="{00000000-0005-0000-0000-000007000000}"/>
    <cellStyle name="Normalno 3" xfId="3" xr:uid="{00000000-0005-0000-0000-000008000000}"/>
    <cellStyle name="Normalno 3 2" xfId="2" xr:uid="{00000000-0005-0000-0000-000009000000}"/>
    <cellStyle name="Normalno 3 3" xfId="5" xr:uid="{00000000-0005-0000-0000-00000A000000}"/>
    <cellStyle name="Normalno 4" xfId="6" xr:uid="{00000000-0005-0000-0000-00000B000000}"/>
    <cellStyle name="Obično_List10" xfId="7" xr:uid="{00000000-0005-0000-0000-00000C000000}"/>
    <cellStyle name="Obično_List4" xfId="19" xr:uid="{00000000-0005-0000-0000-00000D000000}"/>
    <cellStyle name="Obično_List5" xfId="9" xr:uid="{00000000-0005-0000-0000-00000E000000}"/>
    <cellStyle name="Obično_List7" xfId="21" xr:uid="{00000000-0005-0000-0000-00000F000000}"/>
    <cellStyle name="SAPBEXaggData" xfId="15" xr:uid="{00000000-0005-0000-0000-000010000000}"/>
    <cellStyle name="SAPBEXchaText" xfId="11" xr:uid="{00000000-0005-0000-0000-000011000000}"/>
    <cellStyle name="SAPBEXformats" xfId="13" xr:uid="{00000000-0005-0000-0000-000012000000}"/>
    <cellStyle name="SAPBEXHLevel2" xfId="14" xr:uid="{00000000-0005-0000-0000-000013000000}"/>
    <cellStyle name="SAPBEXHLevel3" xfId="16" xr:uid="{00000000-0005-0000-0000-000014000000}"/>
    <cellStyle name="SAPBEXstdData" xfId="17" xr:uid="{00000000-0005-0000-0000-000015000000}"/>
    <cellStyle name="SAPBEXstdItem" xfId="1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7%20izvje&#353;taj%20izvr&#353;enje/izvje&#353;taj%20izvr&#353;enje%202024/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</row>
      </sheetData>
      <sheetData sheetId="3">
        <row r="3">
          <cell r="A3" t="str">
            <v>EKONOMSKA KLASIFIKACIJA</v>
          </cell>
          <cell r="B3" t="str">
            <v>EKONOMSKA KLASIFIKACIJA</v>
          </cell>
          <cell r="D3">
            <v>83633309</v>
          </cell>
          <cell r="E3">
            <v>83659651</v>
          </cell>
          <cell r="F3">
            <v>83364061.319999993</v>
          </cell>
        </row>
        <row r="4">
          <cell r="A4" t="str">
            <v>ODLJEV</v>
          </cell>
          <cell r="B4" t="str">
            <v/>
          </cell>
          <cell r="D4">
            <v>83633309</v>
          </cell>
          <cell r="E4">
            <v>83659651</v>
          </cell>
          <cell r="F4">
            <v>83364061.319999993</v>
          </cell>
        </row>
        <row r="5">
          <cell r="A5" t="str">
            <v>RASHODI</v>
          </cell>
          <cell r="B5" t="str">
            <v>RASHODI</v>
          </cell>
          <cell r="D5">
            <v>83633309</v>
          </cell>
          <cell r="E5">
            <v>83659651</v>
          </cell>
          <cell r="F5">
            <v>83364061.319999993</v>
          </cell>
        </row>
        <row r="6">
          <cell r="A6" t="str">
            <v>3</v>
          </cell>
          <cell r="B6" t="str">
            <v>Rashodi poslovanja</v>
          </cell>
          <cell r="D6">
            <v>78594670</v>
          </cell>
          <cell r="E6">
            <v>78594670</v>
          </cell>
          <cell r="F6">
            <v>79151566.090000004</v>
          </cell>
        </row>
        <row r="7">
          <cell r="A7" t="str">
            <v>4</v>
          </cell>
          <cell r="B7" t="str">
            <v>Rashodi za nabavu nefinancijske imovine</v>
          </cell>
          <cell r="D7">
            <v>5038639</v>
          </cell>
          <cell r="E7">
            <v>5064981</v>
          </cell>
          <cell r="F7">
            <v>4212495.2300000004</v>
          </cell>
        </row>
      </sheetData>
      <sheetData sheetId="4">
        <row r="2">
          <cell r="D2" t="str">
            <v>EUR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6" zoomScaleNormal="100" workbookViewId="0">
      <selection activeCell="N14" sqref="N14"/>
    </sheetView>
  </sheetViews>
  <sheetFormatPr defaultRowHeight="15" x14ac:dyDescent="0.25"/>
  <cols>
    <col min="1" max="4" width="9.140625" style="31"/>
    <col min="5" max="5" width="25.28515625" style="31" customWidth="1"/>
    <col min="6" max="6" width="23.85546875" style="31" customWidth="1"/>
    <col min="7" max="8" width="19.42578125" style="31" customWidth="1"/>
    <col min="9" max="9" width="23.85546875" style="31" customWidth="1"/>
    <col min="10" max="10" width="14.28515625" style="31" customWidth="1"/>
    <col min="11" max="11" width="13.85546875" style="31" customWidth="1"/>
    <col min="12" max="13" width="9.140625" style="31"/>
    <col min="14" max="14" width="21.5703125" style="31" customWidth="1"/>
    <col min="15" max="16384" width="9.140625" style="31"/>
  </cols>
  <sheetData>
    <row r="1" spans="1:14" ht="42" customHeight="1" x14ac:dyDescent="0.25">
      <c r="A1" s="277" t="s">
        <v>231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114"/>
    </row>
    <row r="2" spans="1:14" ht="18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 ht="15.75" customHeight="1" x14ac:dyDescent="0.25">
      <c r="A3" s="275" t="s">
        <v>10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</row>
    <row r="4" spans="1:14" ht="1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4" ht="18" customHeight="1" x14ac:dyDescent="0.25">
      <c r="A5" s="275" t="s">
        <v>224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</row>
    <row r="6" spans="1:14" ht="18" customHeight="1" x14ac:dyDescent="0.25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</row>
    <row r="7" spans="1:14" x14ac:dyDescent="0.25">
      <c r="A7" s="276" t="s">
        <v>226</v>
      </c>
      <c r="B7" s="276"/>
      <c r="C7" s="276"/>
      <c r="D7" s="276"/>
      <c r="E7" s="276"/>
      <c r="F7" s="276"/>
      <c r="G7" s="53"/>
      <c r="H7" s="53"/>
      <c r="I7" s="53"/>
      <c r="J7" s="54"/>
    </row>
    <row r="8" spans="1:14" ht="45" customHeight="1" x14ac:dyDescent="0.25">
      <c r="A8" s="281" t="s">
        <v>12</v>
      </c>
      <c r="B8" s="282"/>
      <c r="C8" s="282"/>
      <c r="D8" s="282"/>
      <c r="E8" s="282"/>
      <c r="F8" s="11" t="s">
        <v>194</v>
      </c>
      <c r="G8" s="55" t="s">
        <v>233</v>
      </c>
      <c r="H8" s="55" t="s">
        <v>234</v>
      </c>
      <c r="I8" s="11" t="s">
        <v>232</v>
      </c>
      <c r="J8" s="18" t="s">
        <v>142</v>
      </c>
      <c r="K8" s="18" t="s">
        <v>142</v>
      </c>
    </row>
    <row r="9" spans="1:14" ht="12" customHeight="1" x14ac:dyDescent="0.25">
      <c r="A9" s="283">
        <v>1</v>
      </c>
      <c r="B9" s="283"/>
      <c r="C9" s="283"/>
      <c r="D9" s="283"/>
      <c r="E9" s="284"/>
      <c r="F9" s="69">
        <v>2</v>
      </c>
      <c r="G9" s="56">
        <v>3</v>
      </c>
      <c r="H9" s="56">
        <v>4</v>
      </c>
      <c r="I9" s="56">
        <v>5</v>
      </c>
      <c r="J9" s="56" t="s">
        <v>193</v>
      </c>
      <c r="K9" s="56" t="s">
        <v>211</v>
      </c>
    </row>
    <row r="10" spans="1:14" x14ac:dyDescent="0.25">
      <c r="A10" s="285" t="s">
        <v>84</v>
      </c>
      <c r="B10" s="286"/>
      <c r="C10" s="286"/>
      <c r="D10" s="286"/>
      <c r="E10" s="287"/>
      <c r="F10" s="194">
        <v>80705228.609999999</v>
      </c>
      <c r="G10" s="200">
        <v>91098195</v>
      </c>
      <c r="H10" s="200">
        <v>91098195</v>
      </c>
      <c r="I10" s="194">
        <v>88941503.549999997</v>
      </c>
      <c r="J10" s="118">
        <f>I10/F10*100</f>
        <v>110.20537960409105</v>
      </c>
      <c r="K10" s="271">
        <f>I10/H10*100</f>
        <v>97.632564015126761</v>
      </c>
    </row>
    <row r="11" spans="1:14" x14ac:dyDescent="0.25">
      <c r="A11" s="288" t="s">
        <v>85</v>
      </c>
      <c r="B11" s="287"/>
      <c r="C11" s="287"/>
      <c r="D11" s="287"/>
      <c r="E11" s="287"/>
      <c r="F11" s="194">
        <v>1370.29</v>
      </c>
      <c r="G11" s="200">
        <v>20</v>
      </c>
      <c r="H11" s="200">
        <v>20</v>
      </c>
      <c r="I11" s="194">
        <v>20.05</v>
      </c>
      <c r="J11" s="118">
        <f t="shared" ref="J11:J16" si="0">I11/F11*100</f>
        <v>1.4631939224543711</v>
      </c>
      <c r="K11" s="271">
        <f>I11/H11*100</f>
        <v>100.25</v>
      </c>
      <c r="N11" s="227"/>
    </row>
    <row r="12" spans="1:14" x14ac:dyDescent="0.25">
      <c r="A12" s="289" t="s">
        <v>0</v>
      </c>
      <c r="B12" s="290"/>
      <c r="C12" s="290"/>
      <c r="D12" s="290"/>
      <c r="E12" s="291"/>
      <c r="F12" s="195">
        <f>F10+F11</f>
        <v>80706598.900000006</v>
      </c>
      <c r="G12" s="242">
        <f t="shared" ref="G12:H12" si="1">G10+G11</f>
        <v>91098215</v>
      </c>
      <c r="H12" s="242">
        <f t="shared" si="1"/>
        <v>91098215</v>
      </c>
      <c r="I12" s="195">
        <f>I10+I11</f>
        <v>88941523.599999994</v>
      </c>
      <c r="J12" s="270">
        <f t="shared" si="0"/>
        <v>110.2035333073613</v>
      </c>
      <c r="K12" s="272">
        <f>I12/H12*100</f>
        <v>97.632564589767199</v>
      </c>
    </row>
    <row r="13" spans="1:14" x14ac:dyDescent="0.25">
      <c r="A13" s="292" t="s">
        <v>86</v>
      </c>
      <c r="B13" s="286"/>
      <c r="C13" s="286"/>
      <c r="D13" s="286"/>
      <c r="E13" s="286"/>
      <c r="F13" s="194">
        <f>IFERROR(VLOOKUP("3",[1]FP0002PRR!$A$3:$F$7,6,FALSE),0)</f>
        <v>79151566.090000004</v>
      </c>
      <c r="G13" s="243">
        <v>87457913</v>
      </c>
      <c r="H13" s="243">
        <v>87457913</v>
      </c>
      <c r="I13" s="194">
        <v>86171686.719999999</v>
      </c>
      <c r="J13" s="118">
        <f t="shared" si="0"/>
        <v>108.86921254598766</v>
      </c>
      <c r="K13" s="271">
        <f t="shared" ref="K13" si="2">I13/G13*100</f>
        <v>98.529319719760522</v>
      </c>
    </row>
    <row r="14" spans="1:14" x14ac:dyDescent="0.25">
      <c r="A14" s="288" t="s">
        <v>87</v>
      </c>
      <c r="B14" s="287"/>
      <c r="C14" s="287"/>
      <c r="D14" s="287"/>
      <c r="E14" s="287"/>
      <c r="F14" s="194">
        <f>IFERROR(VLOOKUP("4",[1]FP0002PRR!$A$3:$F$7,6,FALSE),0)</f>
        <v>4212495.2300000004</v>
      </c>
      <c r="G14" s="243">
        <v>3871055</v>
      </c>
      <c r="H14" s="243">
        <v>3871055</v>
      </c>
      <c r="I14" s="194">
        <v>3518217.18</v>
      </c>
      <c r="J14" s="118">
        <f t="shared" si="0"/>
        <v>83.51860329584278</v>
      </c>
      <c r="K14" s="271">
        <f>I14/H14*100</f>
        <v>90.885228445475462</v>
      </c>
    </row>
    <row r="15" spans="1:14" x14ac:dyDescent="0.25">
      <c r="A15" s="59" t="s">
        <v>1</v>
      </c>
      <c r="B15" s="60"/>
      <c r="C15" s="60"/>
      <c r="D15" s="60"/>
      <c r="E15" s="60"/>
      <c r="F15" s="195">
        <f>F13+F14</f>
        <v>83364061.320000008</v>
      </c>
      <c r="G15" s="242">
        <f t="shared" ref="G15:H15" si="3">G13+G14</f>
        <v>91328968</v>
      </c>
      <c r="H15" s="242">
        <f t="shared" si="3"/>
        <v>91328968</v>
      </c>
      <c r="I15" s="195">
        <f>I13+I14</f>
        <v>89689903.900000006</v>
      </c>
      <c r="J15" s="270">
        <f t="shared" si="0"/>
        <v>107.58821304988695</v>
      </c>
      <c r="K15" s="272">
        <f>I15/H15*100</f>
        <v>98.205318492156849</v>
      </c>
    </row>
    <row r="16" spans="1:14" x14ac:dyDescent="0.25">
      <c r="A16" s="293" t="s">
        <v>2</v>
      </c>
      <c r="B16" s="290"/>
      <c r="C16" s="290"/>
      <c r="D16" s="290"/>
      <c r="E16" s="290"/>
      <c r="F16" s="196">
        <f>F12-F15</f>
        <v>-2657462.4200000018</v>
      </c>
      <c r="G16" s="244">
        <f t="shared" ref="G16:H16" si="4">G12-G15</f>
        <v>-230753</v>
      </c>
      <c r="H16" s="244">
        <f t="shared" si="4"/>
        <v>-230753</v>
      </c>
      <c r="I16" s="196">
        <f>I12-I15</f>
        <v>-748380.30000001192</v>
      </c>
      <c r="J16" s="270">
        <f t="shared" si="0"/>
        <v>28.161463144980669</v>
      </c>
      <c r="K16" s="272">
        <f>I16/H16*100</f>
        <v>324.32094057282541</v>
      </c>
      <c r="N16" s="218"/>
    </row>
    <row r="17" spans="1:11" ht="18" x14ac:dyDescent="0.25">
      <c r="A17" s="29"/>
      <c r="B17" s="61"/>
      <c r="C17" s="61"/>
      <c r="D17" s="61"/>
      <c r="E17" s="61"/>
      <c r="F17" s="61"/>
      <c r="G17" s="61"/>
      <c r="H17" s="61"/>
      <c r="I17" s="61"/>
      <c r="J17" s="62"/>
      <c r="K17" s="62"/>
    </row>
    <row r="18" spans="1:11" ht="18" customHeight="1" x14ac:dyDescent="0.25">
      <c r="A18" s="280" t="s">
        <v>225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2"/>
    </row>
    <row r="19" spans="1:11" ht="6" customHeight="1" x14ac:dyDescent="0.25">
      <c r="A19" s="29"/>
      <c r="B19" s="61"/>
      <c r="C19" s="61"/>
      <c r="D19" s="61"/>
      <c r="E19" s="61"/>
      <c r="F19" s="61"/>
      <c r="G19" s="62"/>
      <c r="H19" s="62"/>
      <c r="I19" s="62"/>
      <c r="J19" s="62"/>
    </row>
    <row r="20" spans="1:11" ht="38.25" x14ac:dyDescent="0.25">
      <c r="A20" s="281" t="s">
        <v>12</v>
      </c>
      <c r="B20" s="282"/>
      <c r="C20" s="282"/>
      <c r="D20" s="282"/>
      <c r="E20" s="282"/>
      <c r="F20" s="11" t="s">
        <v>194</v>
      </c>
      <c r="G20" s="55" t="s">
        <v>233</v>
      </c>
      <c r="H20" s="55" t="s">
        <v>234</v>
      </c>
      <c r="I20" s="11" t="s">
        <v>232</v>
      </c>
      <c r="J20" s="18" t="s">
        <v>142</v>
      </c>
      <c r="K20" s="18" t="s">
        <v>142</v>
      </c>
    </row>
    <row r="21" spans="1:11" ht="12" customHeight="1" x14ac:dyDescent="0.25">
      <c r="A21" s="283">
        <v>1</v>
      </c>
      <c r="B21" s="283"/>
      <c r="C21" s="283"/>
      <c r="D21" s="283"/>
      <c r="E21" s="284"/>
      <c r="F21" s="69">
        <v>2</v>
      </c>
      <c r="G21" s="56">
        <v>3</v>
      </c>
      <c r="H21" s="56">
        <v>4</v>
      </c>
      <c r="I21" s="56">
        <v>5</v>
      </c>
      <c r="J21" s="56" t="s">
        <v>193</v>
      </c>
      <c r="K21" s="56" t="s">
        <v>211</v>
      </c>
    </row>
    <row r="22" spans="1:11" ht="15.75" customHeight="1" x14ac:dyDescent="0.25">
      <c r="A22" s="285" t="s">
        <v>88</v>
      </c>
      <c r="B22" s="294"/>
      <c r="C22" s="294"/>
      <c r="D22" s="294"/>
      <c r="E22" s="294"/>
      <c r="F22" s="116">
        <v>0</v>
      </c>
      <c r="G22" s="58"/>
      <c r="H22" s="58"/>
      <c r="I22" s="58"/>
      <c r="J22" s="58"/>
      <c r="K22" s="113"/>
    </row>
    <row r="23" spans="1:11" x14ac:dyDescent="0.25">
      <c r="A23" s="285" t="s">
        <v>89</v>
      </c>
      <c r="B23" s="286"/>
      <c r="C23" s="286"/>
      <c r="D23" s="286"/>
      <c r="E23" s="286"/>
      <c r="F23" s="118">
        <v>52008.12</v>
      </c>
      <c r="G23" s="58">
        <v>52008</v>
      </c>
      <c r="H23" s="58">
        <v>52008</v>
      </c>
      <c r="I23" s="118">
        <v>13002.03</v>
      </c>
      <c r="J23" s="273">
        <f>I23/F23*100</f>
        <v>25</v>
      </c>
      <c r="K23" s="271">
        <f>I23/H23*100</f>
        <v>25.000057683433319</v>
      </c>
    </row>
    <row r="24" spans="1:11" x14ac:dyDescent="0.25">
      <c r="A24" s="289" t="s">
        <v>90</v>
      </c>
      <c r="B24" s="290"/>
      <c r="C24" s="290"/>
      <c r="D24" s="290"/>
      <c r="E24" s="291"/>
      <c r="F24" s="115">
        <f t="shared" ref="F24" si="5">F22-F23</f>
        <v>-52008.12</v>
      </c>
      <c r="G24" s="57">
        <f>G22-G23</f>
        <v>-52008</v>
      </c>
      <c r="H24" s="57">
        <f>H22-H23</f>
        <v>-52008</v>
      </c>
      <c r="I24" s="115">
        <f t="shared" ref="I24" si="6">I22-I23</f>
        <v>-13002.03</v>
      </c>
      <c r="J24" s="115">
        <f t="shared" ref="J24" si="7">I24/F24*100</f>
        <v>25</v>
      </c>
      <c r="K24" s="272">
        <f>I24/H24*100</f>
        <v>25.000057683433319</v>
      </c>
    </row>
    <row r="25" spans="1:11" x14ac:dyDescent="0.25">
      <c r="A25" s="278" t="s">
        <v>91</v>
      </c>
      <c r="B25" s="279"/>
      <c r="C25" s="279"/>
      <c r="D25" s="279"/>
      <c r="E25" s="279"/>
      <c r="F25" s="228"/>
      <c r="G25" s="245">
        <v>1676926</v>
      </c>
      <c r="H25" s="245">
        <v>1676926</v>
      </c>
      <c r="I25" s="261">
        <v>1629295.02</v>
      </c>
      <c r="J25" s="273"/>
      <c r="K25" s="271">
        <f t="shared" ref="K25:K26" si="8">I25/H25*100</f>
        <v>97.159625409827271</v>
      </c>
    </row>
    <row r="26" spans="1:11" x14ac:dyDescent="0.25">
      <c r="A26" s="278" t="s">
        <v>92</v>
      </c>
      <c r="B26" s="279"/>
      <c r="C26" s="279"/>
      <c r="D26" s="279"/>
      <c r="E26" s="279"/>
      <c r="F26" s="228"/>
      <c r="G26" s="245">
        <v>-1394165</v>
      </c>
      <c r="H26" s="245">
        <v>-1394165</v>
      </c>
      <c r="I26" s="228">
        <v>-2364673.29</v>
      </c>
      <c r="J26" s="273"/>
      <c r="K26" s="271">
        <f t="shared" si="8"/>
        <v>169.61215422851672</v>
      </c>
    </row>
    <row r="27" spans="1:11" x14ac:dyDescent="0.25">
      <c r="A27" s="293" t="s">
        <v>3</v>
      </c>
      <c r="B27" s="290"/>
      <c r="C27" s="290"/>
      <c r="D27" s="290"/>
      <c r="E27" s="290"/>
      <c r="F27" s="115"/>
      <c r="G27" s="57">
        <f>G24+G25+G26</f>
        <v>230753</v>
      </c>
      <c r="H27" s="57">
        <f>H24+H25+H26</f>
        <v>230753</v>
      </c>
      <c r="I27" s="115">
        <v>748380.3</v>
      </c>
      <c r="J27" s="115"/>
      <c r="K27" s="272">
        <f>I27/H27*100</f>
        <v>324.32094057282035</v>
      </c>
    </row>
    <row r="28" spans="1:11" x14ac:dyDescent="0.25">
      <c r="A28" s="293" t="s">
        <v>93</v>
      </c>
      <c r="B28" s="290"/>
      <c r="C28" s="290"/>
      <c r="D28" s="290"/>
      <c r="E28" s="290"/>
      <c r="F28" s="115">
        <f>F27+F16</f>
        <v>-2657462.4200000018</v>
      </c>
      <c r="G28" s="57">
        <f>G27+G16</f>
        <v>0</v>
      </c>
      <c r="H28" s="57">
        <f>H27+H16</f>
        <v>0</v>
      </c>
      <c r="I28" s="57"/>
      <c r="J28" s="57">
        <v>0</v>
      </c>
      <c r="K28" s="117"/>
    </row>
    <row r="29" spans="1:11" ht="11.25" customHeight="1" x14ac:dyDescent="0.25">
      <c r="A29" s="63"/>
      <c r="B29" s="64"/>
      <c r="C29" s="64"/>
      <c r="D29" s="64"/>
      <c r="E29" s="64"/>
      <c r="F29" s="64"/>
      <c r="G29" s="65"/>
      <c r="H29" s="65"/>
      <c r="I29" s="65"/>
      <c r="J29" s="65"/>
      <c r="K29" s="65"/>
    </row>
    <row r="30" spans="1:11" ht="15" customHeight="1" x14ac:dyDescent="0.25">
      <c r="A30" s="66"/>
      <c r="B30" s="66"/>
      <c r="C30" s="66"/>
      <c r="D30" s="66"/>
      <c r="E30" s="66"/>
      <c r="F30" s="66"/>
      <c r="G30" s="66"/>
      <c r="H30" s="66"/>
      <c r="I30" s="260"/>
      <c r="J30" s="260"/>
      <c r="K30" s="66"/>
    </row>
    <row r="31" spans="1:11" x14ac:dyDescent="0.25">
      <c r="G31" s="218"/>
      <c r="H31" s="227"/>
      <c r="I31" s="227"/>
    </row>
    <row r="32" spans="1:11" x14ac:dyDescent="0.25">
      <c r="G32" s="218"/>
      <c r="I32" s="227"/>
    </row>
    <row r="34" spans="9:10" x14ac:dyDescent="0.25">
      <c r="I34" s="227"/>
    </row>
    <row r="35" spans="9:10" x14ac:dyDescent="0.25">
      <c r="I35" s="227"/>
      <c r="J35" s="227"/>
    </row>
  </sheetData>
  <mergeCells count="22">
    <mergeCell ref="A27:E27"/>
    <mergeCell ref="A28:E28"/>
    <mergeCell ref="A20:E20"/>
    <mergeCell ref="A21:E21"/>
    <mergeCell ref="A22:E22"/>
    <mergeCell ref="A23:E23"/>
    <mergeCell ref="A24:E24"/>
    <mergeCell ref="A25:E25"/>
    <mergeCell ref="A5:K5"/>
    <mergeCell ref="A7:F7"/>
    <mergeCell ref="A3:K3"/>
    <mergeCell ref="A1:K1"/>
    <mergeCell ref="A26:E26"/>
    <mergeCell ref="A18:J18"/>
    <mergeCell ref="A8:E8"/>
    <mergeCell ref="A9:E9"/>
    <mergeCell ref="A10:E10"/>
    <mergeCell ref="A11:E11"/>
    <mergeCell ref="A12:E12"/>
    <mergeCell ref="A13:E13"/>
    <mergeCell ref="A14:E14"/>
    <mergeCell ref="A16:E1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6"/>
  <sheetViews>
    <sheetView view="pageBreakPreview" topLeftCell="A112" zoomScaleNormal="100" zoomScaleSheetLayoutView="100" workbookViewId="0">
      <selection activeCell="E20" sqref="E20"/>
    </sheetView>
  </sheetViews>
  <sheetFormatPr defaultRowHeight="15" x14ac:dyDescent="0.25"/>
  <cols>
    <col min="1" max="1" width="6.28515625" style="75" customWidth="1"/>
    <col min="2" max="2" width="8.28515625" style="75" customWidth="1"/>
    <col min="3" max="4" width="8.42578125" style="75" customWidth="1"/>
    <col min="5" max="5" width="58.7109375" style="75" bestFit="1" customWidth="1"/>
    <col min="6" max="6" width="13.85546875" style="75" customWidth="1"/>
    <col min="7" max="8" width="17.42578125" style="75" customWidth="1"/>
    <col min="9" max="9" width="14.28515625" style="75" customWidth="1"/>
    <col min="10" max="11" width="13.28515625" style="75" customWidth="1"/>
    <col min="12" max="12" width="25.28515625" style="75" customWidth="1"/>
    <col min="13" max="13" width="10.140625" style="75" bestFit="1" customWidth="1"/>
    <col min="14" max="16384" width="9.140625" style="75"/>
  </cols>
  <sheetData>
    <row r="1" spans="1:13" ht="15.75" customHeight="1" x14ac:dyDescent="0.25">
      <c r="A1" s="295" t="s">
        <v>10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76"/>
    </row>
    <row r="2" spans="1:13" ht="18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7"/>
      <c r="L2" s="77"/>
    </row>
    <row r="3" spans="1:13" ht="15.75" customHeight="1" x14ac:dyDescent="0.25">
      <c r="A3" s="295" t="s">
        <v>217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78"/>
    </row>
    <row r="4" spans="1:13" ht="18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7"/>
      <c r="L4" s="77"/>
    </row>
    <row r="5" spans="1:13" ht="15.75" customHeight="1" x14ac:dyDescent="0.25">
      <c r="A5" s="295" t="s">
        <v>216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79"/>
    </row>
    <row r="6" spans="1:13" ht="18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7"/>
      <c r="L6" s="77"/>
    </row>
    <row r="7" spans="1:13" ht="38.25" x14ac:dyDescent="0.25">
      <c r="A7" s="299" t="s">
        <v>12</v>
      </c>
      <c r="B7" s="300"/>
      <c r="C7" s="300"/>
      <c r="D7" s="300"/>
      <c r="E7" s="301"/>
      <c r="F7" s="133" t="s">
        <v>194</v>
      </c>
      <c r="G7" s="33" t="s">
        <v>233</v>
      </c>
      <c r="H7" s="33" t="s">
        <v>234</v>
      </c>
      <c r="I7" s="133" t="s">
        <v>232</v>
      </c>
      <c r="J7" s="134" t="s">
        <v>142</v>
      </c>
      <c r="K7" s="135" t="s">
        <v>142</v>
      </c>
    </row>
    <row r="8" spans="1:13" s="81" customFormat="1" ht="11.25" x14ac:dyDescent="0.2">
      <c r="A8" s="296">
        <v>1</v>
      </c>
      <c r="B8" s="297"/>
      <c r="C8" s="297"/>
      <c r="D8" s="297"/>
      <c r="E8" s="298"/>
      <c r="F8" s="92">
        <v>2</v>
      </c>
      <c r="G8" s="80">
        <v>3</v>
      </c>
      <c r="H8" s="80">
        <v>4</v>
      </c>
      <c r="I8" s="80">
        <v>5</v>
      </c>
      <c r="J8" s="80" t="s">
        <v>193</v>
      </c>
      <c r="K8" s="80" t="s">
        <v>199</v>
      </c>
    </row>
    <row r="9" spans="1:13" x14ac:dyDescent="0.25">
      <c r="A9" s="82"/>
      <c r="B9" s="82"/>
      <c r="C9" s="82"/>
      <c r="D9" s="82"/>
      <c r="E9" s="82" t="s">
        <v>104</v>
      </c>
      <c r="F9" s="217">
        <f>F10+F49</f>
        <v>80706598.900000006</v>
      </c>
      <c r="G9" s="83">
        <f>G10+G49</f>
        <v>91098215</v>
      </c>
      <c r="H9" s="83">
        <f>H10+H49</f>
        <v>91098215</v>
      </c>
      <c r="I9" s="217">
        <f>I10+I49</f>
        <v>88941523.600000009</v>
      </c>
      <c r="J9" s="161">
        <f>I9/F9*100</f>
        <v>110.20353330736133</v>
      </c>
      <c r="K9" s="168">
        <f>I9/H9*100</f>
        <v>97.632564589767227</v>
      </c>
      <c r="L9" s="97"/>
      <c r="M9" s="97"/>
    </row>
    <row r="10" spans="1:13" x14ac:dyDescent="0.25">
      <c r="A10" s="82">
        <v>6</v>
      </c>
      <c r="B10" s="82"/>
      <c r="C10" s="82"/>
      <c r="D10" s="82"/>
      <c r="E10" s="82" t="s">
        <v>39</v>
      </c>
      <c r="F10" s="164">
        <f>F11+F26+F30+F33+F39+F46</f>
        <v>80705228.609999999</v>
      </c>
      <c r="G10" s="98">
        <f>G11+G26+G30+G33+G39+G46</f>
        <v>91098195</v>
      </c>
      <c r="H10" s="98">
        <f>H11+H26+H30+H33+H39+H46</f>
        <v>91098195</v>
      </c>
      <c r="I10" s="164">
        <f>I11+I26+I30+I33+I39+I46</f>
        <v>88941503.550000012</v>
      </c>
      <c r="J10" s="161">
        <f t="shared" ref="J10:J52" si="0">I10/F10*100</f>
        <v>110.20537960409106</v>
      </c>
      <c r="K10" s="168">
        <f t="shared" ref="K10:K50" si="1">I10/H10*100</f>
        <v>97.632564015126761</v>
      </c>
      <c r="L10" s="247"/>
    </row>
    <row r="11" spans="1:13" x14ac:dyDescent="0.25">
      <c r="A11" s="82"/>
      <c r="B11" s="84">
        <v>63</v>
      </c>
      <c r="C11" s="84"/>
      <c r="D11" s="84"/>
      <c r="E11" s="165" t="s">
        <v>9</v>
      </c>
      <c r="F11" s="161">
        <f>F14+F17+F23+F12</f>
        <v>2242853.8199999998</v>
      </c>
      <c r="G11" s="201">
        <v>830870</v>
      </c>
      <c r="H11" s="201">
        <v>830870</v>
      </c>
      <c r="I11" s="161">
        <f>I14+I17+I23+I12+I20</f>
        <v>750125.8</v>
      </c>
      <c r="J11" s="161">
        <f t="shared" si="0"/>
        <v>33.445148913004061</v>
      </c>
      <c r="K11" s="168">
        <f t="shared" si="1"/>
        <v>90.28196950184747</v>
      </c>
      <c r="L11" s="247"/>
    </row>
    <row r="12" spans="1:13" x14ac:dyDescent="0.25">
      <c r="A12" s="82"/>
      <c r="B12" s="84"/>
      <c r="C12" s="84">
        <v>631</v>
      </c>
      <c r="D12" s="84"/>
      <c r="E12" s="165" t="s">
        <v>212</v>
      </c>
      <c r="F12" s="161">
        <f>F13</f>
        <v>925270.44</v>
      </c>
      <c r="G12" s="201"/>
      <c r="H12" s="83"/>
      <c r="I12" s="161">
        <f>I13</f>
        <v>0</v>
      </c>
      <c r="J12" s="161">
        <f t="shared" si="0"/>
        <v>0</v>
      </c>
      <c r="K12" s="168"/>
      <c r="L12" s="247"/>
    </row>
    <row r="13" spans="1:13" x14ac:dyDescent="0.25">
      <c r="A13" s="82"/>
      <c r="B13" s="84"/>
      <c r="C13" s="84"/>
      <c r="D13" s="84">
        <v>6312</v>
      </c>
      <c r="E13" s="165" t="s">
        <v>213</v>
      </c>
      <c r="F13" s="217">
        <v>925270.44</v>
      </c>
      <c r="G13" s="201"/>
      <c r="H13" s="83"/>
      <c r="I13" s="217"/>
      <c r="J13" s="161">
        <f t="shared" si="0"/>
        <v>0</v>
      </c>
      <c r="K13" s="168"/>
      <c r="L13" s="247"/>
    </row>
    <row r="14" spans="1:13" x14ac:dyDescent="0.25">
      <c r="A14" s="82"/>
      <c r="B14" s="84"/>
      <c r="C14" s="84">
        <v>634</v>
      </c>
      <c r="D14" s="84"/>
      <c r="E14" s="167" t="s">
        <v>179</v>
      </c>
      <c r="F14" s="217">
        <f>F15+F16</f>
        <v>1061620.96</v>
      </c>
      <c r="G14" s="83"/>
      <c r="H14" s="83"/>
      <c r="I14" s="217">
        <f>I15+I16</f>
        <v>0</v>
      </c>
      <c r="J14" s="161">
        <f t="shared" si="0"/>
        <v>0</v>
      </c>
      <c r="K14" s="168"/>
      <c r="L14" s="247"/>
    </row>
    <row r="15" spans="1:13" x14ac:dyDescent="0.25">
      <c r="A15" s="82"/>
      <c r="B15" s="84"/>
      <c r="C15" s="84"/>
      <c r="D15" s="84">
        <v>6341</v>
      </c>
      <c r="E15" s="167" t="s">
        <v>180</v>
      </c>
      <c r="F15" s="217">
        <v>773012.76</v>
      </c>
      <c r="G15" s="83"/>
      <c r="H15" s="83"/>
      <c r="I15" s="217"/>
      <c r="J15" s="161">
        <f t="shared" si="0"/>
        <v>0</v>
      </c>
      <c r="K15" s="168"/>
      <c r="L15" s="247"/>
    </row>
    <row r="16" spans="1:13" x14ac:dyDescent="0.25">
      <c r="A16" s="82"/>
      <c r="B16" s="84"/>
      <c r="C16" s="84"/>
      <c r="D16" s="84">
        <v>6342</v>
      </c>
      <c r="E16" s="167" t="s">
        <v>181</v>
      </c>
      <c r="F16" s="217">
        <v>288608.2</v>
      </c>
      <c r="G16" s="83"/>
      <c r="H16" s="83"/>
      <c r="I16" s="217"/>
      <c r="J16" s="161">
        <f t="shared" si="0"/>
        <v>0</v>
      </c>
      <c r="K16" s="168"/>
    </row>
    <row r="17" spans="1:12" ht="19.5" customHeight="1" x14ac:dyDescent="0.25">
      <c r="A17" s="82"/>
      <c r="B17" s="84"/>
      <c r="C17" s="84">
        <v>636</v>
      </c>
      <c r="D17" s="84"/>
      <c r="E17" s="167" t="s">
        <v>182</v>
      </c>
      <c r="F17" s="217">
        <f>F18+F19</f>
        <v>48952.98</v>
      </c>
      <c r="G17" s="83"/>
      <c r="H17" s="83"/>
      <c r="I17" s="217">
        <f>I18+I19</f>
        <v>54952.98</v>
      </c>
      <c r="J17" s="161">
        <f t="shared" si="0"/>
        <v>112.25665934944102</v>
      </c>
      <c r="K17" s="168"/>
    </row>
    <row r="18" spans="1:12" ht="19.5" customHeight="1" x14ac:dyDescent="0.25">
      <c r="A18" s="82"/>
      <c r="B18" s="84"/>
      <c r="C18" s="84"/>
      <c r="D18" s="84">
        <v>6361</v>
      </c>
      <c r="E18" s="167" t="s">
        <v>191</v>
      </c>
      <c r="F18" s="217">
        <v>2500</v>
      </c>
      <c r="G18" s="83"/>
      <c r="H18" s="83"/>
      <c r="I18" s="217">
        <v>8500</v>
      </c>
      <c r="J18" s="161">
        <f t="shared" si="0"/>
        <v>340</v>
      </c>
      <c r="K18" s="168"/>
    </row>
    <row r="19" spans="1:12" ht="26.25" customHeight="1" x14ac:dyDescent="0.25">
      <c r="A19" s="82"/>
      <c r="B19" s="84"/>
      <c r="C19" s="84"/>
      <c r="D19" s="84">
        <v>6362</v>
      </c>
      <c r="E19" s="221" t="s">
        <v>214</v>
      </c>
      <c r="F19" s="217">
        <v>46452.98</v>
      </c>
      <c r="G19" s="83"/>
      <c r="H19" s="83"/>
      <c r="I19" s="217">
        <v>46452.98</v>
      </c>
      <c r="J19" s="161">
        <f t="shared" si="0"/>
        <v>100</v>
      </c>
      <c r="K19" s="168"/>
    </row>
    <row r="20" spans="1:12" ht="26.25" customHeight="1" x14ac:dyDescent="0.25">
      <c r="A20" s="82"/>
      <c r="B20" s="84"/>
      <c r="C20" s="84">
        <v>638</v>
      </c>
      <c r="D20" s="84"/>
      <c r="E20" s="221" t="s">
        <v>264</v>
      </c>
      <c r="F20" s="217"/>
      <c r="G20" s="83"/>
      <c r="H20" s="83"/>
      <c r="I20" s="217">
        <f>I21+I22</f>
        <v>297972.21000000002</v>
      </c>
      <c r="J20" s="161">
        <v>0</v>
      </c>
      <c r="K20" s="168"/>
    </row>
    <row r="21" spans="1:12" ht="26.25" customHeight="1" x14ac:dyDescent="0.25">
      <c r="A21" s="82"/>
      <c r="B21" s="84"/>
      <c r="C21" s="84"/>
      <c r="D21" s="84">
        <v>6381</v>
      </c>
      <c r="E21" s="221" t="s">
        <v>259</v>
      </c>
      <c r="F21" s="217"/>
      <c r="G21" s="83"/>
      <c r="H21" s="83"/>
      <c r="I21" s="217">
        <v>295720.56</v>
      </c>
      <c r="J21" s="161">
        <v>0</v>
      </c>
      <c r="K21" s="168"/>
    </row>
    <row r="22" spans="1:12" ht="26.25" customHeight="1" x14ac:dyDescent="0.25">
      <c r="A22" s="82"/>
      <c r="B22" s="84"/>
      <c r="C22" s="84"/>
      <c r="D22" s="84">
        <v>6382</v>
      </c>
      <c r="E22" s="221" t="s">
        <v>260</v>
      </c>
      <c r="F22" s="217"/>
      <c r="G22" s="83"/>
      <c r="H22" s="83"/>
      <c r="I22" s="217">
        <v>2251.65</v>
      </c>
      <c r="J22" s="161">
        <v>0</v>
      </c>
      <c r="K22" s="168"/>
    </row>
    <row r="23" spans="1:12" x14ac:dyDescent="0.25">
      <c r="A23" s="82"/>
      <c r="B23" s="84"/>
      <c r="C23" s="84">
        <v>639</v>
      </c>
      <c r="D23" s="84"/>
      <c r="E23" s="167" t="s">
        <v>183</v>
      </c>
      <c r="F23" s="217">
        <f>F24+F25</f>
        <v>207009.44</v>
      </c>
      <c r="G23" s="83"/>
      <c r="H23" s="83"/>
      <c r="I23" s="217">
        <f>I24+I25</f>
        <v>397200.61</v>
      </c>
      <c r="J23" s="161">
        <f t="shared" si="0"/>
        <v>191.8756023879877</v>
      </c>
      <c r="K23" s="168"/>
    </row>
    <row r="24" spans="1:12" x14ac:dyDescent="0.25">
      <c r="A24" s="82"/>
      <c r="B24" s="84"/>
      <c r="C24" s="84"/>
      <c r="D24" s="84">
        <v>6392</v>
      </c>
      <c r="E24" s="167" t="s">
        <v>184</v>
      </c>
      <c r="F24" s="217">
        <v>70714.84</v>
      </c>
      <c r="G24" s="83"/>
      <c r="H24" s="83"/>
      <c r="I24" s="217">
        <v>150000</v>
      </c>
      <c r="J24" s="161">
        <f t="shared" si="0"/>
        <v>212.11954944676395</v>
      </c>
      <c r="K24" s="168"/>
      <c r="L24" s="222"/>
    </row>
    <row r="25" spans="1:12" ht="25.5" x14ac:dyDescent="0.25">
      <c r="A25" s="82"/>
      <c r="B25" s="84"/>
      <c r="C25" s="84"/>
      <c r="D25" s="84">
        <v>6394</v>
      </c>
      <c r="E25" s="167" t="s">
        <v>185</v>
      </c>
      <c r="F25" s="217">
        <v>136294.6</v>
      </c>
      <c r="G25" s="83"/>
      <c r="H25" s="83"/>
      <c r="I25" s="217">
        <v>247200.61</v>
      </c>
      <c r="J25" s="161">
        <f t="shared" si="0"/>
        <v>181.37227006792637</v>
      </c>
      <c r="K25" s="168"/>
    </row>
    <row r="26" spans="1:12" x14ac:dyDescent="0.25">
      <c r="A26" s="82"/>
      <c r="B26" s="84">
        <v>64</v>
      </c>
      <c r="C26" s="84"/>
      <c r="D26" s="84"/>
      <c r="E26" s="165" t="s">
        <v>13</v>
      </c>
      <c r="F26" s="217">
        <f>F27</f>
        <v>2629.05</v>
      </c>
      <c r="G26" s="201">
        <v>2400</v>
      </c>
      <c r="H26" s="201">
        <v>2400</v>
      </c>
      <c r="I26" s="217">
        <f>I27</f>
        <v>3058.0299999999997</v>
      </c>
      <c r="J26" s="161">
        <f t="shared" si="0"/>
        <v>116.31692056065876</v>
      </c>
      <c r="K26" s="168">
        <f t="shared" si="1"/>
        <v>127.41791666666667</v>
      </c>
    </row>
    <row r="27" spans="1:12" x14ac:dyDescent="0.25">
      <c r="A27" s="82"/>
      <c r="B27" s="84"/>
      <c r="C27" s="84">
        <v>641</v>
      </c>
      <c r="D27" s="84"/>
      <c r="E27" s="167" t="s">
        <v>14</v>
      </c>
      <c r="F27" s="217">
        <f>F28+F29</f>
        <v>2629.05</v>
      </c>
      <c r="G27" s="83"/>
      <c r="H27" s="83"/>
      <c r="I27" s="217">
        <f>I28+I29</f>
        <v>3058.0299999999997</v>
      </c>
      <c r="J27" s="161">
        <f t="shared" si="0"/>
        <v>116.31692056065876</v>
      </c>
      <c r="K27" s="168"/>
    </row>
    <row r="28" spans="1:12" x14ac:dyDescent="0.25">
      <c r="A28" s="82"/>
      <c r="B28" s="84"/>
      <c r="C28" s="84"/>
      <c r="D28" s="84">
        <v>6413</v>
      </c>
      <c r="E28" s="167" t="s">
        <v>186</v>
      </c>
      <c r="F28" s="217">
        <v>30.76</v>
      </c>
      <c r="G28" s="83"/>
      <c r="H28" s="83"/>
      <c r="I28" s="217">
        <v>44.62</v>
      </c>
      <c r="J28" s="161">
        <f t="shared" si="0"/>
        <v>145.05851755526658</v>
      </c>
      <c r="K28" s="168"/>
    </row>
    <row r="29" spans="1:12" x14ac:dyDescent="0.25">
      <c r="A29" s="82"/>
      <c r="B29" s="84"/>
      <c r="C29" s="84"/>
      <c r="D29" s="84">
        <v>6414</v>
      </c>
      <c r="E29" s="167" t="s">
        <v>37</v>
      </c>
      <c r="F29" s="217">
        <v>2598.29</v>
      </c>
      <c r="G29" s="83"/>
      <c r="H29" s="83"/>
      <c r="I29" s="217">
        <v>3013.41</v>
      </c>
      <c r="J29" s="161">
        <f t="shared" si="0"/>
        <v>115.97666157357338</v>
      </c>
      <c r="K29" s="168"/>
      <c r="L29" s="162"/>
    </row>
    <row r="30" spans="1:12" ht="25.5" x14ac:dyDescent="0.25">
      <c r="A30" s="82"/>
      <c r="B30" s="84">
        <v>65</v>
      </c>
      <c r="C30" s="84"/>
      <c r="D30" s="84"/>
      <c r="E30" s="99" t="s">
        <v>105</v>
      </c>
      <c r="F30" s="217">
        <f>F31</f>
        <v>6800408.9299999997</v>
      </c>
      <c r="G30" s="201">
        <v>8132057</v>
      </c>
      <c r="H30" s="201">
        <v>8132057</v>
      </c>
      <c r="I30" s="217">
        <f>I31</f>
        <v>6714234.7699999996</v>
      </c>
      <c r="J30" s="161">
        <f t="shared" si="0"/>
        <v>98.732809145934695</v>
      </c>
      <c r="K30" s="168">
        <f t="shared" si="1"/>
        <v>82.56502346208346</v>
      </c>
      <c r="L30" s="162"/>
    </row>
    <row r="31" spans="1:12" x14ac:dyDescent="0.25">
      <c r="A31" s="82"/>
      <c r="B31" s="84"/>
      <c r="C31" s="84">
        <v>652</v>
      </c>
      <c r="D31" s="84"/>
      <c r="E31" s="167" t="s">
        <v>15</v>
      </c>
      <c r="F31" s="217">
        <f>F32</f>
        <v>6800408.9299999997</v>
      </c>
      <c r="G31" s="83"/>
      <c r="H31" s="83"/>
      <c r="I31" s="217">
        <f>I32</f>
        <v>6714234.7699999996</v>
      </c>
      <c r="J31" s="161">
        <f t="shared" si="0"/>
        <v>98.732809145934695</v>
      </c>
      <c r="K31" s="168"/>
      <c r="L31" s="162"/>
    </row>
    <row r="32" spans="1:12" x14ac:dyDescent="0.25">
      <c r="A32" s="82"/>
      <c r="B32" s="84"/>
      <c r="C32" s="84"/>
      <c r="D32" s="84">
        <v>6526</v>
      </c>
      <c r="E32" s="167" t="s">
        <v>187</v>
      </c>
      <c r="F32" s="217">
        <v>6800408.9299999997</v>
      </c>
      <c r="G32" s="83"/>
      <c r="H32" s="83"/>
      <c r="I32" s="217">
        <v>6714234.7699999996</v>
      </c>
      <c r="J32" s="161">
        <f t="shared" si="0"/>
        <v>98.732809145934695</v>
      </c>
      <c r="K32" s="168"/>
      <c r="L32" s="162"/>
    </row>
    <row r="33" spans="1:13" ht="25.5" x14ac:dyDescent="0.25">
      <c r="A33" s="85"/>
      <c r="B33" s="85">
        <v>66</v>
      </c>
      <c r="C33" s="85"/>
      <c r="D33" s="85"/>
      <c r="E33" s="165" t="s">
        <v>106</v>
      </c>
      <c r="F33" s="217">
        <f>F34+F36</f>
        <v>879520.40999999992</v>
      </c>
      <c r="G33" s="83">
        <v>729907</v>
      </c>
      <c r="H33" s="83">
        <v>729907</v>
      </c>
      <c r="I33" s="217">
        <f>I34+I36</f>
        <v>1020307.09</v>
      </c>
      <c r="J33" s="161">
        <f t="shared" si="0"/>
        <v>116.00721011124688</v>
      </c>
      <c r="K33" s="168">
        <f t="shared" si="1"/>
        <v>139.78590286159744</v>
      </c>
      <c r="L33" s="162"/>
    </row>
    <row r="34" spans="1:13" x14ac:dyDescent="0.25">
      <c r="A34" s="85"/>
      <c r="B34" s="85"/>
      <c r="C34" s="85">
        <v>661</v>
      </c>
      <c r="D34" s="85"/>
      <c r="E34" s="167" t="s">
        <v>52</v>
      </c>
      <c r="F34" s="217">
        <f>F35</f>
        <v>731007.83</v>
      </c>
      <c r="G34" s="83"/>
      <c r="H34" s="83"/>
      <c r="I34" s="217">
        <f>I35</f>
        <v>859255.6</v>
      </c>
      <c r="J34" s="161">
        <f t="shared" si="0"/>
        <v>117.54396666312041</v>
      </c>
      <c r="K34" s="168"/>
      <c r="L34" s="162"/>
    </row>
    <row r="35" spans="1:13" x14ac:dyDescent="0.25">
      <c r="A35" s="85"/>
      <c r="B35" s="85"/>
      <c r="C35" s="85"/>
      <c r="D35" s="85">
        <v>6615</v>
      </c>
      <c r="E35" s="167" t="s">
        <v>32</v>
      </c>
      <c r="F35" s="217">
        <v>731007.83</v>
      </c>
      <c r="G35" s="83"/>
      <c r="H35" s="83"/>
      <c r="I35" s="217">
        <v>859255.6</v>
      </c>
      <c r="J35" s="161">
        <f t="shared" si="0"/>
        <v>117.54396666312041</v>
      </c>
      <c r="K35" s="168"/>
    </row>
    <row r="36" spans="1:13" x14ac:dyDescent="0.25">
      <c r="A36" s="85"/>
      <c r="B36" s="85"/>
      <c r="C36" s="85">
        <v>663</v>
      </c>
      <c r="D36" s="85"/>
      <c r="E36" s="167" t="s">
        <v>188</v>
      </c>
      <c r="F36" s="217">
        <f>F37+F38</f>
        <v>148512.58000000002</v>
      </c>
      <c r="G36" s="83"/>
      <c r="H36" s="83"/>
      <c r="I36" s="217">
        <f>I37+I38</f>
        <v>161051.49</v>
      </c>
      <c r="J36" s="161">
        <f t="shared" si="0"/>
        <v>108.44299519946389</v>
      </c>
      <c r="K36" s="168"/>
      <c r="L36" s="162"/>
    </row>
    <row r="37" spans="1:13" x14ac:dyDescent="0.25">
      <c r="A37" s="85"/>
      <c r="B37" s="85"/>
      <c r="C37" s="85"/>
      <c r="D37" s="85">
        <v>6631</v>
      </c>
      <c r="E37" s="167" t="s">
        <v>20</v>
      </c>
      <c r="F37" s="217">
        <v>37687.58</v>
      </c>
      <c r="G37" s="83"/>
      <c r="H37" s="83"/>
      <c r="I37" s="217">
        <v>30435.55</v>
      </c>
      <c r="J37" s="161">
        <f t="shared" si="0"/>
        <v>80.7575068497367</v>
      </c>
      <c r="K37" s="168"/>
    </row>
    <row r="38" spans="1:13" x14ac:dyDescent="0.25">
      <c r="A38" s="85"/>
      <c r="B38" s="85"/>
      <c r="C38" s="85"/>
      <c r="D38" s="85">
        <v>6632</v>
      </c>
      <c r="E38" s="167" t="s">
        <v>53</v>
      </c>
      <c r="F38" s="217">
        <v>110825</v>
      </c>
      <c r="G38" s="83"/>
      <c r="H38" s="83"/>
      <c r="I38" s="217">
        <v>130615.94</v>
      </c>
      <c r="J38" s="161">
        <f t="shared" si="0"/>
        <v>117.85782991202348</v>
      </c>
      <c r="K38" s="168"/>
    </row>
    <row r="39" spans="1:13" ht="25.5" x14ac:dyDescent="0.25">
      <c r="A39" s="85"/>
      <c r="B39" s="85">
        <v>67</v>
      </c>
      <c r="C39" s="85"/>
      <c r="D39" s="85"/>
      <c r="E39" s="99" t="s">
        <v>54</v>
      </c>
      <c r="F39" s="217">
        <f>F40+F44</f>
        <v>70670520.310000002</v>
      </c>
      <c r="G39" s="83">
        <v>81211261</v>
      </c>
      <c r="H39" s="83">
        <v>81211261</v>
      </c>
      <c r="I39" s="217">
        <f>I40+I44</f>
        <v>80225255.820000008</v>
      </c>
      <c r="J39" s="161">
        <f t="shared" si="0"/>
        <v>113.52011484857852</v>
      </c>
      <c r="K39" s="168">
        <f t="shared" si="1"/>
        <v>98.785876283832124</v>
      </c>
      <c r="L39" s="97"/>
      <c r="M39" s="100"/>
    </row>
    <row r="40" spans="1:13" x14ac:dyDescent="0.25">
      <c r="A40" s="85"/>
      <c r="B40" s="85"/>
      <c r="C40" s="85">
        <v>671</v>
      </c>
      <c r="D40" s="85"/>
      <c r="E40" s="99" t="s">
        <v>51</v>
      </c>
      <c r="F40" s="217">
        <f>F41+F42+F43</f>
        <v>3693830.42</v>
      </c>
      <c r="G40" s="83"/>
      <c r="H40" s="83"/>
      <c r="I40" s="217">
        <f>I41+I42+I43</f>
        <v>3132005.4</v>
      </c>
      <c r="J40" s="161">
        <f t="shared" si="0"/>
        <v>84.790178321180207</v>
      </c>
      <c r="K40" s="168"/>
      <c r="L40" s="97"/>
      <c r="M40" s="100"/>
    </row>
    <row r="41" spans="1:13" x14ac:dyDescent="0.25">
      <c r="A41" s="85"/>
      <c r="B41" s="85"/>
      <c r="C41" s="85"/>
      <c r="D41" s="85">
        <v>6711</v>
      </c>
      <c r="E41" s="99" t="s">
        <v>207</v>
      </c>
      <c r="F41" s="217">
        <v>1120687.68</v>
      </c>
      <c r="G41" s="83"/>
      <c r="H41" s="83"/>
      <c r="I41" s="217">
        <v>475778</v>
      </c>
      <c r="J41" s="161">
        <f t="shared" si="0"/>
        <v>42.454111746816032</v>
      </c>
      <c r="K41" s="168"/>
      <c r="L41" s="97"/>
      <c r="M41" s="100"/>
    </row>
    <row r="42" spans="1:13" ht="25.5" x14ac:dyDescent="0.25">
      <c r="A42" s="85"/>
      <c r="B42" s="85"/>
      <c r="C42" s="85"/>
      <c r="D42" s="85">
        <v>6712</v>
      </c>
      <c r="E42" s="99" t="s">
        <v>206</v>
      </c>
      <c r="F42" s="217">
        <v>2521134.62</v>
      </c>
      <c r="G42" s="83"/>
      <c r="H42" s="83"/>
      <c r="I42" s="217">
        <v>2640735.4</v>
      </c>
      <c r="J42" s="161">
        <f t="shared" si="0"/>
        <v>104.7439267642122</v>
      </c>
      <c r="K42" s="168"/>
      <c r="L42" s="97"/>
      <c r="M42" s="100"/>
    </row>
    <row r="43" spans="1:13" x14ac:dyDescent="0.25">
      <c r="A43" s="85"/>
      <c r="B43" s="85"/>
      <c r="C43" s="85"/>
      <c r="D43" s="85">
        <v>6714</v>
      </c>
      <c r="E43" s="99" t="s">
        <v>198</v>
      </c>
      <c r="F43" s="217">
        <v>52008.12</v>
      </c>
      <c r="G43" s="83"/>
      <c r="H43" s="83"/>
      <c r="I43" s="217">
        <v>15492</v>
      </c>
      <c r="J43" s="161">
        <f t="shared" si="0"/>
        <v>29.787656235218652</v>
      </c>
      <c r="K43" s="168"/>
      <c r="L43" s="97"/>
      <c r="M43" s="100"/>
    </row>
    <row r="44" spans="1:13" x14ac:dyDescent="0.25">
      <c r="A44" s="85"/>
      <c r="B44" s="85"/>
      <c r="C44" s="85">
        <v>673</v>
      </c>
      <c r="D44" s="85"/>
      <c r="E44" s="167" t="s">
        <v>189</v>
      </c>
      <c r="F44" s="217">
        <f>F45</f>
        <v>66976689.890000001</v>
      </c>
      <c r="G44" s="83"/>
      <c r="H44" s="83"/>
      <c r="I44" s="217">
        <f>I45</f>
        <v>77093250.420000002</v>
      </c>
      <c r="J44" s="161">
        <f t="shared" si="0"/>
        <v>115.10459914727804</v>
      </c>
      <c r="K44" s="168"/>
      <c r="L44" s="97"/>
      <c r="M44" s="100"/>
    </row>
    <row r="45" spans="1:13" x14ac:dyDescent="0.25">
      <c r="A45" s="85"/>
      <c r="B45" s="85"/>
      <c r="C45" s="85"/>
      <c r="D45" s="85">
        <v>6731</v>
      </c>
      <c r="E45" s="167" t="s">
        <v>189</v>
      </c>
      <c r="F45" s="217">
        <v>66976689.890000001</v>
      </c>
      <c r="G45" s="83"/>
      <c r="H45" s="83"/>
      <c r="I45" s="217">
        <v>77093250.420000002</v>
      </c>
      <c r="J45" s="161">
        <f t="shared" si="0"/>
        <v>115.10459914727804</v>
      </c>
      <c r="K45" s="168"/>
      <c r="L45" s="97"/>
      <c r="M45" s="100"/>
    </row>
    <row r="46" spans="1:13" x14ac:dyDescent="0.25">
      <c r="A46" s="85"/>
      <c r="B46" s="85">
        <v>68</v>
      </c>
      <c r="C46" s="85"/>
      <c r="D46" s="85"/>
      <c r="E46" s="99" t="s">
        <v>230</v>
      </c>
      <c r="F46" s="217">
        <f>F47</f>
        <v>109296.09</v>
      </c>
      <c r="G46" s="83">
        <v>191700</v>
      </c>
      <c r="H46" s="83">
        <v>191700</v>
      </c>
      <c r="I46" s="217">
        <f>I47</f>
        <v>228522.04</v>
      </c>
      <c r="J46" s="161">
        <f t="shared" si="0"/>
        <v>209.08528383769266</v>
      </c>
      <c r="K46" s="168">
        <f t="shared" si="1"/>
        <v>119.20815858111634</v>
      </c>
    </row>
    <row r="47" spans="1:13" x14ac:dyDescent="0.25">
      <c r="A47" s="85"/>
      <c r="B47" s="85"/>
      <c r="C47" s="85">
        <v>683</v>
      </c>
      <c r="D47" s="85"/>
      <c r="E47" s="167" t="s">
        <v>38</v>
      </c>
      <c r="F47" s="217">
        <f>F48</f>
        <v>109296.09</v>
      </c>
      <c r="G47" s="83"/>
      <c r="H47" s="83"/>
      <c r="I47" s="217">
        <f>I48</f>
        <v>228522.04</v>
      </c>
      <c r="J47" s="161">
        <f t="shared" si="0"/>
        <v>209.08528383769266</v>
      </c>
      <c r="K47" s="168"/>
    </row>
    <row r="48" spans="1:13" x14ac:dyDescent="0.25">
      <c r="A48" s="85"/>
      <c r="B48" s="85"/>
      <c r="C48" s="85"/>
      <c r="D48" s="85">
        <v>6831</v>
      </c>
      <c r="E48" s="167" t="s">
        <v>38</v>
      </c>
      <c r="F48" s="217">
        <v>109296.09</v>
      </c>
      <c r="G48" s="83"/>
      <c r="H48" s="83"/>
      <c r="I48" s="217">
        <v>228522.04</v>
      </c>
      <c r="J48" s="161">
        <f t="shared" si="0"/>
        <v>209.08528383769266</v>
      </c>
      <c r="K48" s="168"/>
    </row>
    <row r="49" spans="1:12" x14ac:dyDescent="0.25">
      <c r="A49" s="101">
        <v>7</v>
      </c>
      <c r="B49" s="85"/>
      <c r="C49" s="85"/>
      <c r="D49" s="85"/>
      <c r="E49" s="165" t="s">
        <v>107</v>
      </c>
      <c r="F49" s="223">
        <f t="shared" ref="F49" si="2">F50</f>
        <v>1370.29</v>
      </c>
      <c r="G49" s="219">
        <f>G50</f>
        <v>20</v>
      </c>
      <c r="H49" s="220">
        <f>H50</f>
        <v>20</v>
      </c>
      <c r="I49" s="223">
        <f t="shared" ref="I49" si="3">I50</f>
        <v>20.05</v>
      </c>
      <c r="J49" s="161">
        <f t="shared" si="0"/>
        <v>1.4631939224543711</v>
      </c>
      <c r="K49" s="168">
        <f t="shared" si="1"/>
        <v>100.25</v>
      </c>
    </row>
    <row r="50" spans="1:12" x14ac:dyDescent="0.25">
      <c r="A50" s="85"/>
      <c r="B50" s="85">
        <v>72</v>
      </c>
      <c r="C50" s="85"/>
      <c r="D50" s="85"/>
      <c r="E50" s="166" t="s">
        <v>108</v>
      </c>
      <c r="F50" s="217">
        <f>F51</f>
        <v>1370.29</v>
      </c>
      <c r="G50" s="83">
        <v>20</v>
      </c>
      <c r="H50" s="83">
        <v>20</v>
      </c>
      <c r="I50" s="217">
        <f>I51</f>
        <v>20.05</v>
      </c>
      <c r="J50" s="161">
        <f t="shared" si="0"/>
        <v>1.4631939224543711</v>
      </c>
      <c r="K50" s="168">
        <f t="shared" si="1"/>
        <v>100.25</v>
      </c>
    </row>
    <row r="51" spans="1:12" x14ac:dyDescent="0.25">
      <c r="A51" s="85"/>
      <c r="B51" s="85"/>
      <c r="C51" s="85">
        <v>721</v>
      </c>
      <c r="D51" s="85"/>
      <c r="E51" s="167" t="s">
        <v>40</v>
      </c>
      <c r="F51" s="217">
        <f>F52</f>
        <v>1370.29</v>
      </c>
      <c r="G51" s="83"/>
      <c r="H51" s="83"/>
      <c r="I51" s="217">
        <f>I52</f>
        <v>20.05</v>
      </c>
      <c r="J51" s="161">
        <f t="shared" si="0"/>
        <v>1.4631939224543711</v>
      </c>
      <c r="K51" s="168"/>
    </row>
    <row r="52" spans="1:12" x14ac:dyDescent="0.25">
      <c r="A52" s="85"/>
      <c r="B52" s="85"/>
      <c r="C52" s="85"/>
      <c r="D52" s="85">
        <v>7211</v>
      </c>
      <c r="E52" s="167" t="s">
        <v>190</v>
      </c>
      <c r="F52" s="217">
        <v>1370.29</v>
      </c>
      <c r="G52" s="83"/>
      <c r="H52" s="83"/>
      <c r="I52" s="217">
        <v>20.05</v>
      </c>
      <c r="J52" s="161">
        <f t="shared" si="0"/>
        <v>1.4631939224543711</v>
      </c>
      <c r="K52" s="168"/>
    </row>
    <row r="53" spans="1:12" x14ac:dyDescent="0.25">
      <c r="A53" s="140"/>
      <c r="B53" s="140"/>
      <c r="C53" s="140"/>
      <c r="D53" s="140"/>
      <c r="E53" s="141"/>
      <c r="F53" s="141"/>
      <c r="G53" s="100"/>
      <c r="H53" s="100"/>
      <c r="I53" s="262"/>
      <c r="J53" s="100"/>
    </row>
    <row r="54" spans="1:12" x14ac:dyDescent="0.25">
      <c r="A54" s="140"/>
      <c r="B54" s="140"/>
      <c r="C54" s="140"/>
      <c r="D54" s="140"/>
      <c r="E54" s="141"/>
      <c r="F54" s="141"/>
      <c r="G54" s="100"/>
      <c r="H54" s="100"/>
      <c r="I54" s="100"/>
      <c r="J54" s="100"/>
    </row>
    <row r="55" spans="1:12" ht="45" customHeight="1" x14ac:dyDescent="0.25">
      <c r="A55" s="299" t="s">
        <v>12</v>
      </c>
      <c r="B55" s="300"/>
      <c r="C55" s="300"/>
      <c r="D55" s="300"/>
      <c r="E55" s="301"/>
      <c r="F55" s="133" t="s">
        <v>194</v>
      </c>
      <c r="G55" s="33" t="s">
        <v>233</v>
      </c>
      <c r="H55" s="33" t="s">
        <v>234</v>
      </c>
      <c r="I55" s="133" t="s">
        <v>232</v>
      </c>
      <c r="J55" s="134" t="s">
        <v>142</v>
      </c>
      <c r="K55" s="135" t="s">
        <v>142</v>
      </c>
    </row>
    <row r="56" spans="1:12" s="81" customFormat="1" ht="11.25" x14ac:dyDescent="0.2">
      <c r="A56" s="296">
        <v>1</v>
      </c>
      <c r="B56" s="297"/>
      <c r="C56" s="297"/>
      <c r="D56" s="297"/>
      <c r="E56" s="298"/>
      <c r="F56" s="92">
        <v>2</v>
      </c>
      <c r="G56" s="80">
        <v>3</v>
      </c>
      <c r="H56" s="80">
        <v>4</v>
      </c>
      <c r="I56" s="80">
        <v>5</v>
      </c>
      <c r="J56" s="80" t="s">
        <v>193</v>
      </c>
      <c r="K56" s="80" t="s">
        <v>199</v>
      </c>
    </row>
    <row r="57" spans="1:12" x14ac:dyDescent="0.25">
      <c r="A57" s="82"/>
      <c r="B57" s="82"/>
      <c r="C57" s="82"/>
      <c r="D57" s="82"/>
      <c r="E57" s="82" t="s">
        <v>109</v>
      </c>
      <c r="F57" s="161">
        <f>F58+F112</f>
        <v>83364061.319999993</v>
      </c>
      <c r="G57" s="83">
        <f>G58+G112</f>
        <v>91328968</v>
      </c>
      <c r="H57" s="83">
        <f>H58+H112</f>
        <v>91328968</v>
      </c>
      <c r="I57" s="161">
        <f>I58+I112</f>
        <v>89689903.900000006</v>
      </c>
      <c r="J57" s="161">
        <f>I57/F57*100</f>
        <v>107.58821304988697</v>
      </c>
      <c r="K57" s="168">
        <f>I57/H57*100</f>
        <v>98.205318492156849</v>
      </c>
      <c r="L57" s="246"/>
    </row>
    <row r="58" spans="1:12" x14ac:dyDescent="0.25">
      <c r="A58" s="82">
        <v>3</v>
      </c>
      <c r="B58" s="82"/>
      <c r="C58" s="82"/>
      <c r="D58" s="82"/>
      <c r="E58" s="82" t="s">
        <v>11</v>
      </c>
      <c r="F58" s="161">
        <f>F59+F69+F102+F108+F111</f>
        <v>79151566.089999989</v>
      </c>
      <c r="G58" s="83">
        <f>G59+G69+G102+G108+G111</f>
        <v>87457913</v>
      </c>
      <c r="H58" s="83">
        <f>H59+H69+H102+H108+H111</f>
        <v>87457913</v>
      </c>
      <c r="I58" s="161">
        <f>I59+I69+I102+I108+I111</f>
        <v>86171686.720000014</v>
      </c>
      <c r="J58" s="161">
        <f t="shared" ref="J58:J121" si="4">I58/F58*100</f>
        <v>108.86921254598769</v>
      </c>
      <c r="K58" s="168">
        <f t="shared" ref="K58:K116" si="5">I58/H58*100</f>
        <v>98.529319719760537</v>
      </c>
      <c r="L58" s="246"/>
    </row>
    <row r="59" spans="1:12" x14ac:dyDescent="0.25">
      <c r="A59" s="82"/>
      <c r="B59" s="84">
        <v>31</v>
      </c>
      <c r="C59" s="84"/>
      <c r="D59" s="84"/>
      <c r="E59" s="84" t="s">
        <v>4</v>
      </c>
      <c r="F59" s="161">
        <f>F60+F64+F66</f>
        <v>46704738.099999994</v>
      </c>
      <c r="G59" s="83">
        <v>53877221</v>
      </c>
      <c r="H59" s="83">
        <v>53877221</v>
      </c>
      <c r="I59" s="161">
        <f>I60+I64+I66</f>
        <v>52159162.5</v>
      </c>
      <c r="J59" s="161">
        <f t="shared" si="4"/>
        <v>111.67852475335903</v>
      </c>
      <c r="K59" s="168">
        <f t="shared" si="5"/>
        <v>96.811159766388101</v>
      </c>
      <c r="L59" s="247"/>
    </row>
    <row r="60" spans="1:12" x14ac:dyDescent="0.25">
      <c r="A60" s="82"/>
      <c r="B60" s="84"/>
      <c r="C60" s="84">
        <v>311</v>
      </c>
      <c r="D60" s="84"/>
      <c r="E60" s="84" t="s">
        <v>103</v>
      </c>
      <c r="F60" s="161">
        <f>F61+F62+F63</f>
        <v>39746705.039999999</v>
      </c>
      <c r="G60" s="83"/>
      <c r="H60" s="83"/>
      <c r="I60" s="161">
        <f>I61+I62+I63</f>
        <v>44268144.140000001</v>
      </c>
      <c r="J60" s="161">
        <f t="shared" si="4"/>
        <v>111.37563250953694</v>
      </c>
      <c r="K60" s="168"/>
      <c r="L60" s="247"/>
    </row>
    <row r="61" spans="1:12" x14ac:dyDescent="0.25">
      <c r="A61" s="82"/>
      <c r="B61" s="84"/>
      <c r="C61" s="84"/>
      <c r="D61" s="84">
        <v>3111</v>
      </c>
      <c r="E61" s="84" t="s">
        <v>30</v>
      </c>
      <c r="F61" s="161">
        <v>34655519.149999999</v>
      </c>
      <c r="G61" s="83"/>
      <c r="H61" s="83"/>
      <c r="I61" s="161">
        <v>38471619.700000003</v>
      </c>
      <c r="J61" s="161">
        <f t="shared" si="4"/>
        <v>111.0115232540096</v>
      </c>
      <c r="K61" s="168"/>
      <c r="L61" s="247"/>
    </row>
    <row r="62" spans="1:12" x14ac:dyDescent="0.25">
      <c r="A62" s="82"/>
      <c r="B62" s="84"/>
      <c r="C62" s="84"/>
      <c r="D62" s="84">
        <v>3113</v>
      </c>
      <c r="E62" s="84" t="s">
        <v>47</v>
      </c>
      <c r="F62" s="161">
        <v>5086127.37</v>
      </c>
      <c r="G62" s="83"/>
      <c r="H62" s="83"/>
      <c r="I62" s="161">
        <v>5796524.4400000004</v>
      </c>
      <c r="J62" s="161">
        <f t="shared" si="4"/>
        <v>113.96734722355176</v>
      </c>
      <c r="K62" s="168"/>
      <c r="L62" s="247"/>
    </row>
    <row r="63" spans="1:12" x14ac:dyDescent="0.25">
      <c r="A63" s="82"/>
      <c r="B63" s="84"/>
      <c r="C63" s="84"/>
      <c r="D63" s="84">
        <v>3114</v>
      </c>
      <c r="E63" s="84" t="s">
        <v>50</v>
      </c>
      <c r="F63" s="161">
        <v>5058.5200000000004</v>
      </c>
      <c r="G63" s="83"/>
      <c r="H63" s="83"/>
      <c r="I63" s="161"/>
      <c r="J63" s="161">
        <f t="shared" si="4"/>
        <v>0</v>
      </c>
      <c r="K63" s="168"/>
      <c r="L63" s="247"/>
    </row>
    <row r="64" spans="1:12" x14ac:dyDescent="0.25">
      <c r="A64" s="82"/>
      <c r="B64" s="84"/>
      <c r="C64" s="84">
        <v>312</v>
      </c>
      <c r="D64" s="84"/>
      <c r="E64" s="84" t="s">
        <v>114</v>
      </c>
      <c r="F64" s="161">
        <f>F65</f>
        <v>1189236.6499999999</v>
      </c>
      <c r="G64" s="83"/>
      <c r="H64" s="83"/>
      <c r="I64" s="161">
        <f>I65</f>
        <v>1331280.74</v>
      </c>
      <c r="J64" s="161">
        <f t="shared" si="4"/>
        <v>111.9441399657503</v>
      </c>
      <c r="K64" s="168"/>
      <c r="L64" s="246"/>
    </row>
    <row r="65" spans="1:12" x14ac:dyDescent="0.25">
      <c r="A65" s="82"/>
      <c r="B65" s="84"/>
      <c r="C65" s="84"/>
      <c r="D65" s="84">
        <v>3121</v>
      </c>
      <c r="E65" s="84" t="s">
        <v>114</v>
      </c>
      <c r="F65" s="161">
        <v>1189236.6499999999</v>
      </c>
      <c r="G65" s="83"/>
      <c r="H65" s="83"/>
      <c r="I65" s="161">
        <v>1331280.74</v>
      </c>
      <c r="J65" s="161">
        <f t="shared" si="4"/>
        <v>111.9441399657503</v>
      </c>
      <c r="K65" s="168"/>
      <c r="L65" s="248"/>
    </row>
    <row r="66" spans="1:12" x14ac:dyDescent="0.25">
      <c r="A66" s="82"/>
      <c r="B66" s="84"/>
      <c r="C66" s="84">
        <v>313</v>
      </c>
      <c r="D66" s="84"/>
      <c r="E66" s="84" t="s">
        <v>18</v>
      </c>
      <c r="F66" s="161">
        <f>F67+F68</f>
        <v>5768796.4100000001</v>
      </c>
      <c r="G66" s="83"/>
      <c r="H66" s="83"/>
      <c r="I66" s="161">
        <f>I67+I68</f>
        <v>6559737.6200000001</v>
      </c>
      <c r="J66" s="161">
        <f t="shared" si="4"/>
        <v>113.71067990246513</v>
      </c>
      <c r="K66" s="168"/>
      <c r="L66" s="248"/>
    </row>
    <row r="67" spans="1:12" x14ac:dyDescent="0.25">
      <c r="A67" s="82"/>
      <c r="B67" s="84"/>
      <c r="C67" s="84"/>
      <c r="D67" s="84">
        <v>3132</v>
      </c>
      <c r="E67" s="84" t="s">
        <v>48</v>
      </c>
      <c r="F67" s="161">
        <v>5765419.4299999997</v>
      </c>
      <c r="G67" s="83"/>
      <c r="H67" s="83"/>
      <c r="I67" s="161">
        <v>6558865.9800000004</v>
      </c>
      <c r="J67" s="161">
        <f t="shared" si="4"/>
        <v>113.76216526192961</v>
      </c>
      <c r="K67" s="168"/>
      <c r="L67" s="248"/>
    </row>
    <row r="68" spans="1:12" x14ac:dyDescent="0.25">
      <c r="A68" s="82"/>
      <c r="B68" s="84"/>
      <c r="C68" s="84"/>
      <c r="D68" s="84">
        <v>3133</v>
      </c>
      <c r="E68" s="84" t="s">
        <v>153</v>
      </c>
      <c r="F68" s="161">
        <v>3376.98</v>
      </c>
      <c r="G68" s="83"/>
      <c r="H68" s="83"/>
      <c r="I68" s="161">
        <v>871.64</v>
      </c>
      <c r="J68" s="161">
        <f t="shared" si="4"/>
        <v>25.811227783404107</v>
      </c>
      <c r="K68" s="168"/>
    </row>
    <row r="69" spans="1:12" x14ac:dyDescent="0.25">
      <c r="A69" s="85"/>
      <c r="B69" s="85">
        <v>32</v>
      </c>
      <c r="C69" s="85"/>
      <c r="D69" s="85"/>
      <c r="E69" s="85" t="s">
        <v>5</v>
      </c>
      <c r="F69" s="161">
        <f>F70+F75+F82+F94</f>
        <v>32212960.699999999</v>
      </c>
      <c r="G69" s="83">
        <v>33291202</v>
      </c>
      <c r="H69" s="83">
        <v>33291202</v>
      </c>
      <c r="I69" s="161">
        <f>I70+I75+I82+I94+I92</f>
        <v>33787588.619999997</v>
      </c>
      <c r="J69" s="161">
        <f t="shared" si="4"/>
        <v>104.88818129654254</v>
      </c>
      <c r="K69" s="168">
        <f t="shared" si="5"/>
        <v>101.49104445072304</v>
      </c>
    </row>
    <row r="70" spans="1:12" x14ac:dyDescent="0.25">
      <c r="A70" s="85"/>
      <c r="B70" s="85"/>
      <c r="C70" s="85">
        <v>321</v>
      </c>
      <c r="D70" s="85"/>
      <c r="E70" s="90" t="s">
        <v>21</v>
      </c>
      <c r="F70" s="161">
        <f>F71+F72+F73+F74</f>
        <v>1003826.6</v>
      </c>
      <c r="G70" s="83"/>
      <c r="H70" s="83"/>
      <c r="I70" s="161">
        <f>I71+I72+I73+I74</f>
        <v>1118388.33</v>
      </c>
      <c r="J70" s="161">
        <f t="shared" si="4"/>
        <v>111.41250192015235</v>
      </c>
      <c r="K70" s="168"/>
    </row>
    <row r="71" spans="1:12" x14ac:dyDescent="0.25">
      <c r="A71" s="85"/>
      <c r="B71" s="85"/>
      <c r="C71" s="85"/>
      <c r="D71" s="85">
        <v>3211</v>
      </c>
      <c r="E71" s="90" t="s">
        <v>139</v>
      </c>
      <c r="F71" s="161">
        <v>40589.919999999998</v>
      </c>
      <c r="G71" s="83"/>
      <c r="H71" s="83"/>
      <c r="I71" s="161">
        <v>39968.879999999997</v>
      </c>
      <c r="J71" s="161">
        <f t="shared" si="4"/>
        <v>98.469964956816852</v>
      </c>
      <c r="K71" s="168"/>
    </row>
    <row r="72" spans="1:12" x14ac:dyDescent="0.25">
      <c r="A72" s="85"/>
      <c r="B72" s="85"/>
      <c r="C72" s="85"/>
      <c r="D72" s="85">
        <v>3212</v>
      </c>
      <c r="E72" s="90" t="s">
        <v>154</v>
      </c>
      <c r="F72" s="161">
        <v>887585.26</v>
      </c>
      <c r="G72" s="83"/>
      <c r="H72" s="83"/>
      <c r="I72" s="161">
        <v>942688.19</v>
      </c>
      <c r="J72" s="161">
        <f t="shared" si="4"/>
        <v>106.20818443965597</v>
      </c>
      <c r="K72" s="168"/>
    </row>
    <row r="73" spans="1:12" x14ac:dyDescent="0.25">
      <c r="A73" s="85"/>
      <c r="B73" s="85"/>
      <c r="C73" s="85"/>
      <c r="D73" s="85">
        <v>3213</v>
      </c>
      <c r="E73" s="90" t="s">
        <v>112</v>
      </c>
      <c r="F73" s="161">
        <v>70763.839999999997</v>
      </c>
      <c r="G73" s="83"/>
      <c r="H73" s="83"/>
      <c r="I73" s="161">
        <v>135191.26</v>
      </c>
      <c r="J73" s="161">
        <f t="shared" si="4"/>
        <v>191.04568095795821</v>
      </c>
      <c r="K73" s="168"/>
    </row>
    <row r="74" spans="1:12" x14ac:dyDescent="0.25">
      <c r="A74" s="85"/>
      <c r="B74" s="85"/>
      <c r="C74" s="85"/>
      <c r="D74" s="85">
        <v>3214</v>
      </c>
      <c r="E74" s="90" t="s">
        <v>117</v>
      </c>
      <c r="F74" s="161">
        <v>4887.58</v>
      </c>
      <c r="G74" s="83"/>
      <c r="H74" s="83"/>
      <c r="I74" s="161">
        <v>540</v>
      </c>
      <c r="J74" s="161">
        <f t="shared" si="4"/>
        <v>11.048412506802958</v>
      </c>
      <c r="K74" s="168"/>
    </row>
    <row r="75" spans="1:12" x14ac:dyDescent="0.25">
      <c r="A75" s="85"/>
      <c r="B75" s="85"/>
      <c r="C75" s="85">
        <v>322</v>
      </c>
      <c r="D75" s="85"/>
      <c r="E75" s="90" t="s">
        <v>96</v>
      </c>
      <c r="F75" s="161">
        <f>SUM(F76:F81)</f>
        <v>26484375.16</v>
      </c>
      <c r="G75" s="83"/>
      <c r="H75" s="83"/>
      <c r="I75" s="161">
        <f>SUM(I76:I81)</f>
        <v>1970002.0799999998</v>
      </c>
      <c r="J75" s="161">
        <f t="shared" si="4"/>
        <v>7.4383558913458616</v>
      </c>
      <c r="K75" s="168"/>
    </row>
    <row r="76" spans="1:12" x14ac:dyDescent="0.25">
      <c r="A76" s="85"/>
      <c r="B76" s="85"/>
      <c r="C76" s="85"/>
      <c r="D76" s="85">
        <v>3221</v>
      </c>
      <c r="E76" s="90" t="s">
        <v>155</v>
      </c>
      <c r="F76" s="161">
        <v>310048.87</v>
      </c>
      <c r="G76" s="83"/>
      <c r="H76" s="83"/>
      <c r="I76" s="161">
        <v>287565.99</v>
      </c>
      <c r="J76" s="161">
        <f t="shared" si="4"/>
        <v>92.748601212447568</v>
      </c>
      <c r="K76" s="168"/>
    </row>
    <row r="77" spans="1:12" x14ac:dyDescent="0.25">
      <c r="A77" s="85"/>
      <c r="B77" s="85"/>
      <c r="C77" s="85"/>
      <c r="D77" s="85">
        <v>3222</v>
      </c>
      <c r="E77" s="90" t="s">
        <v>97</v>
      </c>
      <c r="F77" s="161">
        <v>25019454.600000001</v>
      </c>
      <c r="G77" s="83"/>
      <c r="H77" s="83"/>
      <c r="I77" s="161">
        <v>437710.23</v>
      </c>
      <c r="J77" s="161">
        <f t="shared" si="4"/>
        <v>1.7494795030424042</v>
      </c>
      <c r="K77" s="168"/>
    </row>
    <row r="78" spans="1:12" x14ac:dyDescent="0.25">
      <c r="A78" s="85"/>
      <c r="B78" s="85"/>
      <c r="C78" s="85"/>
      <c r="D78" s="85">
        <v>3223</v>
      </c>
      <c r="E78" s="90" t="s">
        <v>121</v>
      </c>
      <c r="F78" s="161">
        <v>816765.47</v>
      </c>
      <c r="G78" s="83"/>
      <c r="H78" s="83"/>
      <c r="I78" s="161">
        <v>883686.73</v>
      </c>
      <c r="J78" s="161">
        <f t="shared" si="4"/>
        <v>108.1934487264747</v>
      </c>
      <c r="K78" s="168"/>
    </row>
    <row r="79" spans="1:12" x14ac:dyDescent="0.25">
      <c r="A79" s="85"/>
      <c r="B79" s="85"/>
      <c r="C79" s="85"/>
      <c r="D79" s="85">
        <v>3224</v>
      </c>
      <c r="E79" s="90" t="s">
        <v>156</v>
      </c>
      <c r="F79" s="161">
        <v>246869.71</v>
      </c>
      <c r="G79" s="83"/>
      <c r="H79" s="83"/>
      <c r="I79" s="161">
        <v>225705.45</v>
      </c>
      <c r="J79" s="161">
        <f t="shared" si="4"/>
        <v>91.42695148789214</v>
      </c>
      <c r="K79" s="168"/>
    </row>
    <row r="80" spans="1:12" x14ac:dyDescent="0.25">
      <c r="A80" s="85"/>
      <c r="B80" s="85"/>
      <c r="C80" s="85"/>
      <c r="D80" s="85">
        <v>3225</v>
      </c>
      <c r="E80" s="90" t="s">
        <v>157</v>
      </c>
      <c r="F80" s="161">
        <v>50115.06</v>
      </c>
      <c r="G80" s="83"/>
      <c r="H80" s="83"/>
      <c r="I80" s="161">
        <v>98532.160000000003</v>
      </c>
      <c r="J80" s="161">
        <f t="shared" si="4"/>
        <v>196.61187674922468</v>
      </c>
      <c r="K80" s="168"/>
    </row>
    <row r="81" spans="1:11" x14ac:dyDescent="0.25">
      <c r="A81" s="85"/>
      <c r="B81" s="85"/>
      <c r="C81" s="85"/>
      <c r="D81" s="85">
        <v>3227</v>
      </c>
      <c r="E81" s="90" t="s">
        <v>158</v>
      </c>
      <c r="F81" s="161">
        <v>41121.449999999997</v>
      </c>
      <c r="G81" s="83"/>
      <c r="H81" s="83"/>
      <c r="I81" s="161">
        <v>36801.519999999997</v>
      </c>
      <c r="J81" s="161">
        <f t="shared" si="4"/>
        <v>89.494704102117012</v>
      </c>
      <c r="K81" s="168"/>
    </row>
    <row r="82" spans="1:11" x14ac:dyDescent="0.25">
      <c r="A82" s="85"/>
      <c r="B82" s="85"/>
      <c r="C82" s="85">
        <v>323</v>
      </c>
      <c r="D82" s="85"/>
      <c r="E82" s="90" t="s">
        <v>16</v>
      </c>
      <c r="F82" s="161">
        <f>SUM(F83:F91)</f>
        <v>4232969.24</v>
      </c>
      <c r="G82" s="83"/>
      <c r="H82" s="83"/>
      <c r="I82" s="161">
        <f>SUM(I83:I91)</f>
        <v>3943941.8699999996</v>
      </c>
      <c r="J82" s="161">
        <f t="shared" si="4"/>
        <v>93.171994559544672</v>
      </c>
      <c r="K82" s="168"/>
    </row>
    <row r="83" spans="1:11" x14ac:dyDescent="0.25">
      <c r="A83" s="85"/>
      <c r="B83" s="85"/>
      <c r="C83" s="85"/>
      <c r="D83" s="85">
        <v>3231</v>
      </c>
      <c r="E83" s="90" t="s">
        <v>159</v>
      </c>
      <c r="F83" s="161">
        <v>46975.839999999997</v>
      </c>
      <c r="G83" s="83"/>
      <c r="H83" s="83"/>
      <c r="I83" s="161">
        <v>57275.85</v>
      </c>
      <c r="J83" s="161">
        <f t="shared" si="4"/>
        <v>121.9261858861917</v>
      </c>
      <c r="K83" s="168"/>
    </row>
    <row r="84" spans="1:11" x14ac:dyDescent="0.25">
      <c r="A84" s="85"/>
      <c r="B84" s="85"/>
      <c r="C84" s="85"/>
      <c r="D84" s="85">
        <v>3232</v>
      </c>
      <c r="E84" s="90" t="s">
        <v>160</v>
      </c>
      <c r="F84" s="161">
        <v>1244046.3600000001</v>
      </c>
      <c r="G84" s="83"/>
      <c r="H84" s="83"/>
      <c r="I84" s="161">
        <v>897877.16</v>
      </c>
      <c r="J84" s="161">
        <f t="shared" si="4"/>
        <v>72.17393088148259</v>
      </c>
      <c r="K84" s="168"/>
    </row>
    <row r="85" spans="1:11" x14ac:dyDescent="0.25">
      <c r="A85" s="85"/>
      <c r="B85" s="85"/>
      <c r="C85" s="85"/>
      <c r="D85" s="85">
        <v>3233</v>
      </c>
      <c r="E85" s="90" t="s">
        <v>161</v>
      </c>
      <c r="F85" s="161">
        <v>24436.18</v>
      </c>
      <c r="G85" s="83"/>
      <c r="H85" s="83"/>
      <c r="I85" s="161">
        <v>22682.7</v>
      </c>
      <c r="J85" s="161">
        <f t="shared" si="4"/>
        <v>92.824246670306081</v>
      </c>
      <c r="K85" s="168"/>
    </row>
    <row r="86" spans="1:11" x14ac:dyDescent="0.25">
      <c r="A86" s="85"/>
      <c r="B86" s="85"/>
      <c r="C86" s="85"/>
      <c r="D86" s="85">
        <v>3234</v>
      </c>
      <c r="E86" s="90" t="s">
        <v>124</v>
      </c>
      <c r="F86" s="161">
        <v>482528.63</v>
      </c>
      <c r="G86" s="83"/>
      <c r="H86" s="83"/>
      <c r="I86" s="161">
        <v>577860.92000000004</v>
      </c>
      <c r="J86" s="161">
        <f t="shared" si="4"/>
        <v>119.75681525881687</v>
      </c>
      <c r="K86" s="168"/>
    </row>
    <row r="87" spans="1:11" x14ac:dyDescent="0.25">
      <c r="A87" s="85"/>
      <c r="B87" s="85"/>
      <c r="C87" s="85"/>
      <c r="D87" s="85">
        <v>3235</v>
      </c>
      <c r="E87" s="90" t="s">
        <v>162</v>
      </c>
      <c r="F87" s="161">
        <v>44563.519999999997</v>
      </c>
      <c r="G87" s="83"/>
      <c r="H87" s="83"/>
      <c r="I87" s="161">
        <v>46454.58</v>
      </c>
      <c r="J87" s="161">
        <f t="shared" si="4"/>
        <v>104.24351577254221</v>
      </c>
      <c r="K87" s="168"/>
    </row>
    <row r="88" spans="1:11" x14ac:dyDescent="0.25">
      <c r="A88" s="85"/>
      <c r="B88" s="85"/>
      <c r="C88" s="85"/>
      <c r="D88" s="85">
        <v>3236</v>
      </c>
      <c r="E88" s="90" t="s">
        <v>163</v>
      </c>
      <c r="F88" s="161">
        <v>1434543.85</v>
      </c>
      <c r="G88" s="83"/>
      <c r="H88" s="83"/>
      <c r="I88" s="161">
        <v>1284387.56</v>
      </c>
      <c r="J88" s="161">
        <f t="shared" si="4"/>
        <v>89.532819787976507</v>
      </c>
      <c r="K88" s="168"/>
    </row>
    <row r="89" spans="1:11" x14ac:dyDescent="0.25">
      <c r="A89" s="85"/>
      <c r="B89" s="85"/>
      <c r="C89" s="85"/>
      <c r="D89" s="85">
        <v>3237</v>
      </c>
      <c r="E89" s="90" t="s">
        <v>164</v>
      </c>
      <c r="F89" s="161">
        <v>644532.82999999996</v>
      </c>
      <c r="G89" s="83"/>
      <c r="H89" s="83"/>
      <c r="I89" s="161">
        <v>694966.34</v>
      </c>
      <c r="J89" s="161">
        <f t="shared" si="4"/>
        <v>107.82481630920182</v>
      </c>
      <c r="K89" s="168"/>
    </row>
    <row r="90" spans="1:11" x14ac:dyDescent="0.25">
      <c r="A90" s="85"/>
      <c r="B90" s="85"/>
      <c r="C90" s="85"/>
      <c r="D90" s="85">
        <v>3238</v>
      </c>
      <c r="E90" s="90" t="s">
        <v>128</v>
      </c>
      <c r="F90" s="161">
        <v>237871.4</v>
      </c>
      <c r="G90" s="83"/>
      <c r="H90" s="83"/>
      <c r="I90" s="161">
        <v>272057.84000000003</v>
      </c>
      <c r="J90" s="161">
        <f t="shared" si="4"/>
        <v>114.37181603168773</v>
      </c>
      <c r="K90" s="168"/>
    </row>
    <row r="91" spans="1:11" x14ac:dyDescent="0.25">
      <c r="A91" s="85"/>
      <c r="B91" s="85"/>
      <c r="C91" s="85"/>
      <c r="D91" s="85">
        <v>3239</v>
      </c>
      <c r="E91" s="90" t="s">
        <v>129</v>
      </c>
      <c r="F91" s="161">
        <v>73470.63</v>
      </c>
      <c r="G91" s="83"/>
      <c r="H91" s="83"/>
      <c r="I91" s="161">
        <v>90378.92</v>
      </c>
      <c r="J91" s="161">
        <f t="shared" si="4"/>
        <v>123.01367226604698</v>
      </c>
      <c r="K91" s="168"/>
    </row>
    <row r="92" spans="1:11" ht="25.5" x14ac:dyDescent="0.25">
      <c r="A92" s="85"/>
      <c r="B92" s="85"/>
      <c r="C92" s="85">
        <v>325</v>
      </c>
      <c r="D92" s="85"/>
      <c r="E92" s="84" t="s">
        <v>261</v>
      </c>
      <c r="F92" s="161"/>
      <c r="G92" s="83"/>
      <c r="H92" s="83"/>
      <c r="I92" s="161">
        <f>I93</f>
        <v>26160700.539999999</v>
      </c>
      <c r="J92" s="161"/>
      <c r="K92" s="168"/>
    </row>
    <row r="93" spans="1:11" ht="25.5" x14ac:dyDescent="0.25">
      <c r="A93" s="85"/>
      <c r="B93" s="85"/>
      <c r="C93" s="85"/>
      <c r="D93" s="85">
        <v>3251</v>
      </c>
      <c r="E93" s="84" t="s">
        <v>262</v>
      </c>
      <c r="F93" s="161"/>
      <c r="G93" s="83"/>
      <c r="H93" s="83"/>
      <c r="I93" s="161">
        <v>26160700.539999999</v>
      </c>
      <c r="J93" s="161"/>
      <c r="K93" s="168"/>
    </row>
    <row r="94" spans="1:11" x14ac:dyDescent="0.25">
      <c r="A94" s="85"/>
      <c r="B94" s="85"/>
      <c r="C94" s="85">
        <v>329</v>
      </c>
      <c r="D94" s="85"/>
      <c r="E94" s="90" t="s">
        <v>22</v>
      </c>
      <c r="F94" s="161">
        <f>SUM(F95:F101)</f>
        <v>491789.7</v>
      </c>
      <c r="G94" s="83"/>
      <c r="H94" s="83"/>
      <c r="I94" s="161">
        <f>SUM(I95:I101)</f>
        <v>594555.80000000005</v>
      </c>
      <c r="J94" s="161">
        <f t="shared" si="4"/>
        <v>120.89635061490715</v>
      </c>
      <c r="K94" s="168"/>
    </row>
    <row r="95" spans="1:11" x14ac:dyDescent="0.25">
      <c r="A95" s="85"/>
      <c r="B95" s="85"/>
      <c r="C95" s="85"/>
      <c r="D95" s="85">
        <v>3291</v>
      </c>
      <c r="E95" s="90" t="s">
        <v>165</v>
      </c>
      <c r="F95" s="161">
        <v>6618.93</v>
      </c>
      <c r="G95" s="83"/>
      <c r="H95" s="83"/>
      <c r="I95" s="161">
        <v>8463.2000000000007</v>
      </c>
      <c r="J95" s="161">
        <f t="shared" si="4"/>
        <v>127.86356707201921</v>
      </c>
      <c r="K95" s="168"/>
    </row>
    <row r="96" spans="1:11" x14ac:dyDescent="0.25">
      <c r="A96" s="85"/>
      <c r="B96" s="85"/>
      <c r="C96" s="85"/>
      <c r="D96" s="85">
        <v>3292</v>
      </c>
      <c r="E96" s="90" t="s">
        <v>130</v>
      </c>
      <c r="F96" s="161">
        <v>252082.64</v>
      </c>
      <c r="G96" s="83"/>
      <c r="H96" s="83"/>
      <c r="I96" s="161">
        <v>491884.79</v>
      </c>
      <c r="J96" s="161">
        <f t="shared" si="4"/>
        <v>195.12838726220892</v>
      </c>
      <c r="K96" s="168"/>
    </row>
    <row r="97" spans="1:12" x14ac:dyDescent="0.25">
      <c r="A97" s="85"/>
      <c r="B97" s="85"/>
      <c r="C97" s="85"/>
      <c r="D97" s="85">
        <v>3293</v>
      </c>
      <c r="E97" s="90" t="s">
        <v>131</v>
      </c>
      <c r="F97" s="161">
        <v>703.96</v>
      </c>
      <c r="G97" s="83"/>
      <c r="H97" s="83"/>
      <c r="I97" s="161">
        <v>3921.77</v>
      </c>
      <c r="J97" s="161">
        <f t="shared" si="4"/>
        <v>557.10125575316772</v>
      </c>
      <c r="K97" s="168"/>
    </row>
    <row r="98" spans="1:12" x14ac:dyDescent="0.25">
      <c r="A98" s="85"/>
      <c r="B98" s="85"/>
      <c r="C98" s="85"/>
      <c r="D98" s="85">
        <v>3294</v>
      </c>
      <c r="E98" s="90" t="s">
        <v>166</v>
      </c>
      <c r="F98" s="161">
        <v>8145.76</v>
      </c>
      <c r="G98" s="83"/>
      <c r="H98" s="83"/>
      <c r="I98" s="161">
        <v>9922.32</v>
      </c>
      <c r="J98" s="161">
        <f t="shared" si="4"/>
        <v>121.80962856750016</v>
      </c>
      <c r="K98" s="168"/>
    </row>
    <row r="99" spans="1:12" x14ac:dyDescent="0.25">
      <c r="A99" s="85"/>
      <c r="B99" s="85"/>
      <c r="C99" s="85"/>
      <c r="D99" s="85">
        <v>3295</v>
      </c>
      <c r="E99" s="90" t="s">
        <v>167</v>
      </c>
      <c r="F99" s="161">
        <v>21655.5</v>
      </c>
      <c r="G99" s="83"/>
      <c r="H99" s="83"/>
      <c r="I99" s="161">
        <v>10636.21</v>
      </c>
      <c r="J99" s="161">
        <f t="shared" si="4"/>
        <v>49.115513379972754</v>
      </c>
      <c r="K99" s="168"/>
    </row>
    <row r="100" spans="1:12" x14ac:dyDescent="0.25">
      <c r="A100" s="85"/>
      <c r="B100" s="85"/>
      <c r="C100" s="85"/>
      <c r="D100" s="85">
        <v>3296</v>
      </c>
      <c r="E100" s="90" t="s">
        <v>138</v>
      </c>
      <c r="F100" s="161">
        <v>189994.64</v>
      </c>
      <c r="G100" s="83"/>
      <c r="H100" s="83"/>
      <c r="I100" s="161">
        <v>57337.27</v>
      </c>
      <c r="J100" s="161">
        <f t="shared" si="4"/>
        <v>30.178361873787594</v>
      </c>
      <c r="K100" s="168"/>
    </row>
    <row r="101" spans="1:12" x14ac:dyDescent="0.25">
      <c r="A101" s="85"/>
      <c r="B101" s="85"/>
      <c r="C101" s="85"/>
      <c r="D101" s="85">
        <v>3299</v>
      </c>
      <c r="E101" s="90" t="s">
        <v>22</v>
      </c>
      <c r="F101" s="161">
        <v>12588.27</v>
      </c>
      <c r="G101" s="83"/>
      <c r="H101" s="83"/>
      <c r="I101" s="161">
        <v>12390.24</v>
      </c>
      <c r="J101" s="161">
        <f t="shared" si="4"/>
        <v>98.426868823118667</v>
      </c>
      <c r="K101" s="168"/>
    </row>
    <row r="102" spans="1:12" x14ac:dyDescent="0.25">
      <c r="A102" s="85"/>
      <c r="B102" s="85">
        <v>34</v>
      </c>
      <c r="C102" s="85"/>
      <c r="D102" s="85"/>
      <c r="E102" s="90" t="s">
        <v>6</v>
      </c>
      <c r="F102" s="161">
        <f>F105+F103</f>
        <v>205712.87999999998</v>
      </c>
      <c r="G102" s="83">
        <v>232490</v>
      </c>
      <c r="H102" s="83">
        <v>232490</v>
      </c>
      <c r="I102" s="161">
        <f>I105+I103</f>
        <v>198711.43</v>
      </c>
      <c r="J102" s="161">
        <f t="shared" si="4"/>
        <v>96.596494103820831</v>
      </c>
      <c r="K102" s="168">
        <f t="shared" si="5"/>
        <v>85.470957890661964</v>
      </c>
    </row>
    <row r="103" spans="1:12" ht="25.5" x14ac:dyDescent="0.25">
      <c r="A103" s="85"/>
      <c r="B103" s="85"/>
      <c r="C103" s="85">
        <v>342</v>
      </c>
      <c r="D103" s="85"/>
      <c r="E103" s="84" t="s">
        <v>209</v>
      </c>
      <c r="F103" s="161">
        <f>F104</f>
        <v>12091.52</v>
      </c>
      <c r="G103" s="83"/>
      <c r="H103" s="83"/>
      <c r="I103" s="161">
        <f>I104</f>
        <v>2490.2199999999998</v>
      </c>
      <c r="J103" s="161">
        <f t="shared" si="4"/>
        <v>20.594763933732068</v>
      </c>
      <c r="K103" s="168"/>
    </row>
    <row r="104" spans="1:12" ht="25.5" x14ac:dyDescent="0.25">
      <c r="A104" s="85"/>
      <c r="B104" s="85"/>
      <c r="C104" s="85"/>
      <c r="D104" s="85">
        <v>3423</v>
      </c>
      <c r="E104" s="84" t="s">
        <v>209</v>
      </c>
      <c r="F104" s="161">
        <v>12091.52</v>
      </c>
      <c r="G104" s="83"/>
      <c r="H104" s="83"/>
      <c r="I104" s="161">
        <v>2490.2199999999998</v>
      </c>
      <c r="J104" s="161">
        <f t="shared" si="4"/>
        <v>20.594763933732068</v>
      </c>
      <c r="K104" s="168"/>
    </row>
    <row r="105" spans="1:12" x14ac:dyDescent="0.25">
      <c r="A105" s="85"/>
      <c r="B105" s="85"/>
      <c r="C105" s="85">
        <v>343</v>
      </c>
      <c r="D105" s="85"/>
      <c r="E105" s="90" t="s">
        <v>23</v>
      </c>
      <c r="F105" s="161">
        <f>F106+F107</f>
        <v>193621.36</v>
      </c>
      <c r="G105" s="83"/>
      <c r="H105" s="83"/>
      <c r="I105" s="161">
        <f>I106+I107</f>
        <v>196221.21</v>
      </c>
      <c r="J105" s="161">
        <f t="shared" si="4"/>
        <v>101.34274958093468</v>
      </c>
      <c r="K105" s="168"/>
    </row>
    <row r="106" spans="1:12" x14ac:dyDescent="0.25">
      <c r="A106" s="85"/>
      <c r="B106" s="85"/>
      <c r="C106" s="85"/>
      <c r="D106" s="85">
        <v>3431</v>
      </c>
      <c r="E106" s="90" t="s">
        <v>133</v>
      </c>
      <c r="F106" s="161">
        <v>30880.42</v>
      </c>
      <c r="G106" s="83"/>
      <c r="H106" s="83"/>
      <c r="I106" s="161">
        <v>33511.5</v>
      </c>
      <c r="J106" s="161">
        <f t="shared" si="4"/>
        <v>108.52022090373123</v>
      </c>
      <c r="K106" s="168"/>
    </row>
    <row r="107" spans="1:12" x14ac:dyDescent="0.25">
      <c r="A107" s="85"/>
      <c r="B107" s="85"/>
      <c r="C107" s="85"/>
      <c r="D107" s="85">
        <v>3433</v>
      </c>
      <c r="E107" s="90" t="s">
        <v>134</v>
      </c>
      <c r="F107" s="161">
        <v>162740.94</v>
      </c>
      <c r="G107" s="83"/>
      <c r="H107" s="83"/>
      <c r="I107" s="161">
        <v>162709.71</v>
      </c>
      <c r="J107" s="161">
        <f t="shared" si="4"/>
        <v>99.980809991634558</v>
      </c>
      <c r="K107" s="168"/>
    </row>
    <row r="108" spans="1:12" ht="25.5" x14ac:dyDescent="0.25">
      <c r="A108" s="85"/>
      <c r="B108" s="85">
        <v>37</v>
      </c>
      <c r="C108" s="85"/>
      <c r="D108" s="85"/>
      <c r="E108" s="52" t="s">
        <v>79</v>
      </c>
      <c r="F108" s="161">
        <f>F109</f>
        <v>28154.41</v>
      </c>
      <c r="G108" s="83">
        <v>37000</v>
      </c>
      <c r="H108" s="83">
        <v>37000</v>
      </c>
      <c r="I108" s="161">
        <f>I109</f>
        <v>26224.17</v>
      </c>
      <c r="J108" s="161">
        <f t="shared" si="4"/>
        <v>93.144093589601056</v>
      </c>
      <c r="K108" s="168">
        <f t="shared" si="5"/>
        <v>70.876135135135129</v>
      </c>
    </row>
    <row r="109" spans="1:12" x14ac:dyDescent="0.25">
      <c r="A109" s="85"/>
      <c r="B109" s="85"/>
      <c r="C109" s="85">
        <v>372</v>
      </c>
      <c r="D109" s="85"/>
      <c r="E109" s="52" t="s">
        <v>168</v>
      </c>
      <c r="F109" s="161">
        <f>F110</f>
        <v>28154.41</v>
      </c>
      <c r="G109" s="83"/>
      <c r="H109" s="83"/>
      <c r="I109" s="161">
        <f>I110</f>
        <v>26224.17</v>
      </c>
      <c r="J109" s="161">
        <f t="shared" si="4"/>
        <v>93.144093589601056</v>
      </c>
      <c r="K109" s="168"/>
    </row>
    <row r="110" spans="1:12" x14ac:dyDescent="0.25">
      <c r="A110" s="85"/>
      <c r="B110" s="85"/>
      <c r="C110" s="85"/>
      <c r="D110" s="85">
        <v>3721</v>
      </c>
      <c r="E110" s="52" t="s">
        <v>169</v>
      </c>
      <c r="F110" s="161">
        <v>28154.41</v>
      </c>
      <c r="G110" s="83"/>
      <c r="H110" s="83"/>
      <c r="I110" s="161">
        <v>26224.17</v>
      </c>
      <c r="J110" s="161">
        <f t="shared" si="4"/>
        <v>93.144093589601056</v>
      </c>
      <c r="K110" s="168"/>
    </row>
    <row r="111" spans="1:12" x14ac:dyDescent="0.25">
      <c r="A111" s="85"/>
      <c r="B111" s="85">
        <v>38</v>
      </c>
      <c r="C111" s="85"/>
      <c r="D111" s="85"/>
      <c r="E111" s="90" t="s">
        <v>19</v>
      </c>
      <c r="F111" s="161"/>
      <c r="G111" s="83">
        <v>20000</v>
      </c>
      <c r="H111" s="83">
        <v>20000</v>
      </c>
      <c r="I111" s="161"/>
      <c r="J111" s="161"/>
      <c r="K111" s="168">
        <f t="shared" si="5"/>
        <v>0</v>
      </c>
    </row>
    <row r="112" spans="1:12" x14ac:dyDescent="0.25">
      <c r="A112" s="87">
        <v>4</v>
      </c>
      <c r="B112" s="87"/>
      <c r="C112" s="87"/>
      <c r="D112" s="87"/>
      <c r="E112" s="88" t="s">
        <v>7</v>
      </c>
      <c r="F112" s="161">
        <f>F113+F116+F129</f>
        <v>4212495.2300000004</v>
      </c>
      <c r="G112" s="83">
        <f>G113+G116+G129</f>
        <v>3871055</v>
      </c>
      <c r="H112" s="83">
        <f>H113+H116+H129</f>
        <v>3871055</v>
      </c>
      <c r="I112" s="161">
        <f>I113+I116+I129</f>
        <v>3518217.1799999997</v>
      </c>
      <c r="J112" s="161">
        <f t="shared" si="4"/>
        <v>83.518603295842766</v>
      </c>
      <c r="K112" s="168">
        <f t="shared" si="5"/>
        <v>90.885228445475448</v>
      </c>
      <c r="L112" s="97"/>
    </row>
    <row r="113" spans="1:12" ht="17.25" customHeight="1" x14ac:dyDescent="0.25">
      <c r="A113" s="84"/>
      <c r="B113" s="84">
        <v>41</v>
      </c>
      <c r="C113" s="84"/>
      <c r="D113" s="84"/>
      <c r="E113" s="89" t="s">
        <v>42</v>
      </c>
      <c r="F113" s="161">
        <f>F114</f>
        <v>723.75</v>
      </c>
      <c r="G113" s="83">
        <v>1000</v>
      </c>
      <c r="H113" s="83">
        <v>1000</v>
      </c>
      <c r="I113" s="161">
        <f>I114</f>
        <v>1937.5</v>
      </c>
      <c r="J113" s="161">
        <f t="shared" si="4"/>
        <v>267.70293609671847</v>
      </c>
      <c r="K113" s="168">
        <f t="shared" si="5"/>
        <v>193.75</v>
      </c>
    </row>
    <row r="114" spans="1:12" ht="17.25" customHeight="1" x14ac:dyDescent="0.25">
      <c r="A114" s="84"/>
      <c r="B114" s="84"/>
      <c r="C114" s="84">
        <v>412</v>
      </c>
      <c r="D114" s="84"/>
      <c r="E114" s="89" t="s">
        <v>210</v>
      </c>
      <c r="F114" s="161">
        <f>F115</f>
        <v>723.75</v>
      </c>
      <c r="G114" s="83"/>
      <c r="H114" s="83"/>
      <c r="I114" s="161">
        <f>I115</f>
        <v>1937.5</v>
      </c>
      <c r="J114" s="161">
        <f t="shared" si="4"/>
        <v>267.70293609671847</v>
      </c>
      <c r="K114" s="168"/>
    </row>
    <row r="115" spans="1:12" ht="17.25" customHeight="1" x14ac:dyDescent="0.25">
      <c r="A115" s="84"/>
      <c r="B115" s="84"/>
      <c r="C115" s="84"/>
      <c r="D115" s="84">
        <v>4123</v>
      </c>
      <c r="E115" s="89" t="s">
        <v>203</v>
      </c>
      <c r="F115" s="161">
        <v>723.75</v>
      </c>
      <c r="G115" s="83"/>
      <c r="H115" s="83"/>
      <c r="I115" s="161">
        <v>1937.5</v>
      </c>
      <c r="J115" s="161">
        <f t="shared" si="4"/>
        <v>267.70293609671847</v>
      </c>
      <c r="K115" s="168"/>
    </row>
    <row r="116" spans="1:12" x14ac:dyDescent="0.25">
      <c r="A116" s="84"/>
      <c r="B116" s="84">
        <v>42</v>
      </c>
      <c r="C116" s="84"/>
      <c r="D116" s="84"/>
      <c r="E116" s="102" t="s">
        <v>8</v>
      </c>
      <c r="F116" s="161">
        <f>F117+F119+F127</f>
        <v>3808235.91</v>
      </c>
      <c r="G116" s="83">
        <v>2432077</v>
      </c>
      <c r="H116" s="83">
        <v>2432077</v>
      </c>
      <c r="I116" s="161">
        <f>I117+I119+I127</f>
        <v>2256352.6199999996</v>
      </c>
      <c r="J116" s="161">
        <f t="shared" si="4"/>
        <v>59.249286896199649</v>
      </c>
      <c r="K116" s="168">
        <f t="shared" si="5"/>
        <v>92.774719714877435</v>
      </c>
    </row>
    <row r="117" spans="1:12" x14ac:dyDescent="0.25">
      <c r="A117" s="84"/>
      <c r="B117" s="84"/>
      <c r="C117" s="84">
        <v>421</v>
      </c>
      <c r="D117" s="84"/>
      <c r="E117" s="102" t="s">
        <v>170</v>
      </c>
      <c r="F117" s="161">
        <f>F118</f>
        <v>1160702.46</v>
      </c>
      <c r="G117" s="83"/>
      <c r="H117" s="83"/>
      <c r="I117" s="161">
        <f>I118</f>
        <v>5862.13</v>
      </c>
      <c r="J117" s="161">
        <f t="shared" si="4"/>
        <v>0.50505019176059984</v>
      </c>
      <c r="K117" s="168"/>
    </row>
    <row r="118" spans="1:12" x14ac:dyDescent="0.25">
      <c r="A118" s="84"/>
      <c r="B118" s="84"/>
      <c r="C118" s="84"/>
      <c r="D118" s="84">
        <v>4213</v>
      </c>
      <c r="E118" s="102" t="s">
        <v>171</v>
      </c>
      <c r="F118" s="161">
        <v>1160702.46</v>
      </c>
      <c r="G118" s="83"/>
      <c r="H118" s="83"/>
      <c r="I118" s="161">
        <v>5862.13</v>
      </c>
      <c r="J118" s="161">
        <f t="shared" si="4"/>
        <v>0.50505019176059984</v>
      </c>
      <c r="K118" s="168"/>
      <c r="L118" s="97"/>
    </row>
    <row r="119" spans="1:12" x14ac:dyDescent="0.25">
      <c r="A119" s="84"/>
      <c r="B119" s="84"/>
      <c r="C119" s="84">
        <v>422</v>
      </c>
      <c r="D119" s="84"/>
      <c r="E119" s="102" t="s">
        <v>172</v>
      </c>
      <c r="F119" s="161">
        <f>F120+F121+F122+F123+F124+F126</f>
        <v>2646608.7400000002</v>
      </c>
      <c r="G119" s="83"/>
      <c r="H119" s="83"/>
      <c r="I119" s="161">
        <f>I120+I121+I122+I123+I124+I126+I125</f>
        <v>2249923.9299999997</v>
      </c>
      <c r="J119" s="161">
        <f t="shared" si="4"/>
        <v>85.011580895784377</v>
      </c>
      <c r="K119" s="168"/>
    </row>
    <row r="120" spans="1:12" x14ac:dyDescent="0.25">
      <c r="A120" s="84"/>
      <c r="B120" s="84"/>
      <c r="C120" s="84"/>
      <c r="D120" s="84">
        <v>4221</v>
      </c>
      <c r="E120" s="102" t="s">
        <v>173</v>
      </c>
      <c r="F120" s="161">
        <v>61605.55</v>
      </c>
      <c r="G120" s="83"/>
      <c r="H120" s="83"/>
      <c r="I120" s="161">
        <v>129133.6</v>
      </c>
      <c r="J120" s="161">
        <f t="shared" si="4"/>
        <v>209.6135818931898</v>
      </c>
      <c r="K120" s="168"/>
    </row>
    <row r="121" spans="1:12" x14ac:dyDescent="0.25">
      <c r="A121" s="84"/>
      <c r="B121" s="84"/>
      <c r="C121" s="84"/>
      <c r="D121" s="84">
        <v>4222</v>
      </c>
      <c r="E121" s="102" t="s">
        <v>174</v>
      </c>
      <c r="F121" s="161">
        <v>541.24</v>
      </c>
      <c r="G121" s="83"/>
      <c r="H121" s="83"/>
      <c r="I121" s="161">
        <v>764.3</v>
      </c>
      <c r="J121" s="161">
        <f t="shared" si="4"/>
        <v>141.21277067474688</v>
      </c>
      <c r="K121" s="168"/>
      <c r="L121" s="97"/>
    </row>
    <row r="122" spans="1:12" x14ac:dyDescent="0.25">
      <c r="A122" s="84"/>
      <c r="B122" s="84"/>
      <c r="C122" s="84"/>
      <c r="D122" s="84">
        <v>4223</v>
      </c>
      <c r="E122" s="102" t="s">
        <v>175</v>
      </c>
      <c r="F122" s="161">
        <v>30883</v>
      </c>
      <c r="G122" s="83"/>
      <c r="H122" s="83"/>
      <c r="I122" s="161">
        <v>12753.74</v>
      </c>
      <c r="J122" s="161">
        <f t="shared" ref="J122:J133" si="6">I122/F122*100</f>
        <v>41.296959492277303</v>
      </c>
      <c r="K122" s="168"/>
    </row>
    <row r="123" spans="1:12" x14ac:dyDescent="0.25">
      <c r="A123" s="84"/>
      <c r="B123" s="84"/>
      <c r="C123" s="84"/>
      <c r="D123" s="84">
        <v>4225</v>
      </c>
      <c r="E123" s="105" t="s">
        <v>205</v>
      </c>
      <c r="F123" s="161">
        <v>1248.75</v>
      </c>
      <c r="G123" s="83"/>
      <c r="H123" s="83"/>
      <c r="I123" s="161"/>
      <c r="J123" s="161">
        <f t="shared" si="6"/>
        <v>0</v>
      </c>
      <c r="K123" s="168"/>
    </row>
    <row r="124" spans="1:12" x14ac:dyDescent="0.25">
      <c r="A124" s="84"/>
      <c r="B124" s="84"/>
      <c r="C124" s="84"/>
      <c r="D124" s="84">
        <v>4224</v>
      </c>
      <c r="E124" s="102" t="s">
        <v>62</v>
      </c>
      <c r="F124" s="161">
        <v>1868824.05</v>
      </c>
      <c r="G124" s="83"/>
      <c r="H124" s="83"/>
      <c r="I124" s="161">
        <v>1962160.14</v>
      </c>
      <c r="J124" s="161">
        <f t="shared" si="6"/>
        <v>104.99437547371031</v>
      </c>
      <c r="K124" s="168"/>
    </row>
    <row r="125" spans="1:12" x14ac:dyDescent="0.25">
      <c r="A125" s="84"/>
      <c r="B125" s="84"/>
      <c r="C125" s="84"/>
      <c r="D125" s="84">
        <v>4225</v>
      </c>
      <c r="E125" s="102" t="s">
        <v>205</v>
      </c>
      <c r="F125" s="161"/>
      <c r="G125" s="83"/>
      <c r="H125" s="83"/>
      <c r="I125" s="161">
        <v>3025.59</v>
      </c>
      <c r="J125" s="161"/>
      <c r="K125" s="168"/>
    </row>
    <row r="126" spans="1:12" x14ac:dyDescent="0.25">
      <c r="A126" s="84"/>
      <c r="B126" s="84"/>
      <c r="C126" s="84"/>
      <c r="D126" s="84">
        <v>4227</v>
      </c>
      <c r="E126" s="102" t="s">
        <v>176</v>
      </c>
      <c r="F126" s="161">
        <v>683506.15</v>
      </c>
      <c r="G126" s="83"/>
      <c r="H126" s="83"/>
      <c r="I126" s="161">
        <v>142086.56</v>
      </c>
      <c r="J126" s="161">
        <f t="shared" si="6"/>
        <v>20.7878978118924</v>
      </c>
      <c r="K126" s="168"/>
    </row>
    <row r="127" spans="1:12" x14ac:dyDescent="0.25">
      <c r="A127" s="84"/>
      <c r="B127" s="84"/>
      <c r="C127" s="84">
        <v>424</v>
      </c>
      <c r="D127" s="84"/>
      <c r="E127" s="102" t="s">
        <v>177</v>
      </c>
      <c r="F127" s="161">
        <f>F128</f>
        <v>924.71</v>
      </c>
      <c r="G127" s="83"/>
      <c r="H127" s="83"/>
      <c r="I127" s="161">
        <f>I128</f>
        <v>566.55999999999995</v>
      </c>
      <c r="J127" s="161">
        <f t="shared" si="6"/>
        <v>61.2689383698673</v>
      </c>
      <c r="K127" s="168"/>
    </row>
    <row r="128" spans="1:12" x14ac:dyDescent="0.25">
      <c r="A128" s="84"/>
      <c r="B128" s="84"/>
      <c r="C128" s="84"/>
      <c r="D128" s="84">
        <v>4241</v>
      </c>
      <c r="E128" s="102" t="s">
        <v>49</v>
      </c>
      <c r="F128" s="161">
        <v>924.71</v>
      </c>
      <c r="G128" s="83"/>
      <c r="H128" s="83"/>
      <c r="I128" s="161">
        <v>566.55999999999995</v>
      </c>
      <c r="J128" s="161">
        <f t="shared" si="6"/>
        <v>61.2689383698673</v>
      </c>
      <c r="K128" s="168"/>
    </row>
    <row r="129" spans="1:12" x14ac:dyDescent="0.25">
      <c r="A129" s="84"/>
      <c r="B129" s="163">
        <v>45</v>
      </c>
      <c r="C129" s="163"/>
      <c r="D129" s="163"/>
      <c r="E129" s="102" t="s">
        <v>25</v>
      </c>
      <c r="F129" s="161">
        <f>F130+F132</f>
        <v>403535.57</v>
      </c>
      <c r="G129" s="83">
        <v>1437978</v>
      </c>
      <c r="H129" s="83">
        <v>1437978</v>
      </c>
      <c r="I129" s="161">
        <f>I130+I132</f>
        <v>1259927.06</v>
      </c>
      <c r="J129" s="161">
        <f t="shared" si="6"/>
        <v>312.22205764909398</v>
      </c>
      <c r="K129" s="168">
        <f t="shared" ref="K129" si="7">I129/H129*100</f>
        <v>87.617964948003376</v>
      </c>
      <c r="L129" s="97"/>
    </row>
    <row r="130" spans="1:12" x14ac:dyDescent="0.25">
      <c r="A130" s="84"/>
      <c r="B130" s="163"/>
      <c r="C130" s="163">
        <v>451</v>
      </c>
      <c r="D130" s="163"/>
      <c r="E130" s="102" t="s">
        <v>24</v>
      </c>
      <c r="F130" s="161">
        <f>F131</f>
        <v>381035.57</v>
      </c>
      <c r="G130" s="83"/>
      <c r="H130" s="83"/>
      <c r="I130" s="161">
        <f>I131</f>
        <v>1259927.06</v>
      </c>
      <c r="J130" s="161">
        <f t="shared" si="6"/>
        <v>330.65864690795144</v>
      </c>
      <c r="K130" s="168"/>
    </row>
    <row r="131" spans="1:12" x14ac:dyDescent="0.25">
      <c r="A131" s="84"/>
      <c r="B131" s="163"/>
      <c r="C131" s="163"/>
      <c r="D131" s="163">
        <v>4511</v>
      </c>
      <c r="E131" s="102" t="s">
        <v>24</v>
      </c>
      <c r="F131" s="161">
        <v>381035.57</v>
      </c>
      <c r="G131" s="83"/>
      <c r="H131" s="83"/>
      <c r="I131" s="161">
        <v>1259927.06</v>
      </c>
      <c r="J131" s="161">
        <f t="shared" si="6"/>
        <v>330.65864690795144</v>
      </c>
      <c r="K131" s="168"/>
    </row>
    <row r="132" spans="1:12" x14ac:dyDescent="0.25">
      <c r="A132" s="84"/>
      <c r="B132" s="84"/>
      <c r="C132" s="84">
        <v>452</v>
      </c>
      <c r="D132" s="84"/>
      <c r="E132" s="102" t="s">
        <v>178</v>
      </c>
      <c r="F132" s="161">
        <f>F133</f>
        <v>22500</v>
      </c>
      <c r="G132" s="83"/>
      <c r="H132" s="83"/>
      <c r="I132" s="161">
        <f>I133</f>
        <v>0</v>
      </c>
      <c r="J132" s="161">
        <f t="shared" si="6"/>
        <v>0</v>
      </c>
      <c r="K132" s="168"/>
    </row>
    <row r="133" spans="1:12" x14ac:dyDescent="0.25">
      <c r="A133" s="84"/>
      <c r="B133" s="84"/>
      <c r="C133" s="84"/>
      <c r="D133" s="84">
        <v>4521</v>
      </c>
      <c r="E133" s="102" t="s">
        <v>178</v>
      </c>
      <c r="F133" s="161">
        <v>22500</v>
      </c>
      <c r="G133" s="83"/>
      <c r="H133" s="83"/>
      <c r="I133" s="161"/>
      <c r="J133" s="161">
        <f t="shared" si="6"/>
        <v>0</v>
      </c>
      <c r="K133" s="168"/>
    </row>
    <row r="134" spans="1:12" x14ac:dyDescent="0.25">
      <c r="I134" s="162"/>
    </row>
    <row r="135" spans="1:12" x14ac:dyDescent="0.25">
      <c r="H135" s="97"/>
      <c r="I135" s="162"/>
    </row>
    <row r="136" spans="1:12" x14ac:dyDescent="0.25">
      <c r="G136" s="97"/>
      <c r="H136" s="97"/>
      <c r="I136" s="162"/>
    </row>
  </sheetData>
  <mergeCells count="7">
    <mergeCell ref="A1:K1"/>
    <mergeCell ref="A5:K5"/>
    <mergeCell ref="A3:K3"/>
    <mergeCell ref="A56:E56"/>
    <mergeCell ref="A7:E7"/>
    <mergeCell ref="A8:E8"/>
    <mergeCell ref="A55:E5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0"/>
  <sheetViews>
    <sheetView topLeftCell="A19" zoomScaleNormal="100" workbookViewId="0">
      <selection activeCell="F36" sqref="F36"/>
    </sheetView>
  </sheetViews>
  <sheetFormatPr defaultRowHeight="15" x14ac:dyDescent="0.25"/>
  <cols>
    <col min="1" max="1" width="44.7109375" style="119" customWidth="1"/>
    <col min="2" max="2" width="14" style="119" customWidth="1"/>
    <col min="3" max="3" width="19.140625" style="119" customWidth="1"/>
    <col min="4" max="4" width="19.42578125" style="119" customWidth="1"/>
    <col min="5" max="5" width="15.42578125" style="119" customWidth="1"/>
    <col min="6" max="6" width="13.85546875" style="119" customWidth="1"/>
    <col min="7" max="7" width="14.85546875" style="119" customWidth="1"/>
    <col min="8" max="8" width="25.28515625" style="119" customWidth="1"/>
    <col min="9" max="16384" width="9.140625" style="119"/>
  </cols>
  <sheetData>
    <row r="1" spans="1:9" ht="27" customHeight="1" x14ac:dyDescent="0.25">
      <c r="A1" s="303" t="s">
        <v>215</v>
      </c>
      <c r="B1" s="303"/>
      <c r="C1" s="303"/>
      <c r="D1" s="303"/>
      <c r="E1" s="303"/>
      <c r="F1" s="303"/>
      <c r="G1" s="303"/>
      <c r="H1" s="114"/>
      <c r="I1" s="114"/>
    </row>
    <row r="2" spans="1:9" ht="27" customHeight="1" x14ac:dyDescent="0.25">
      <c r="A2" s="302"/>
      <c r="B2" s="302"/>
      <c r="C2" s="302"/>
      <c r="D2" s="302"/>
      <c r="E2" s="302"/>
      <c r="F2" s="302"/>
      <c r="G2" s="120"/>
      <c r="H2" s="120"/>
    </row>
    <row r="3" spans="1:9" ht="38.25" customHeight="1" x14ac:dyDescent="0.25">
      <c r="A3" s="121" t="s">
        <v>12</v>
      </c>
      <c r="B3" s="133" t="s">
        <v>194</v>
      </c>
      <c r="C3" s="33" t="s">
        <v>233</v>
      </c>
      <c r="D3" s="33" t="s">
        <v>234</v>
      </c>
      <c r="E3" s="133" t="s">
        <v>232</v>
      </c>
      <c r="F3" s="134" t="s">
        <v>142</v>
      </c>
      <c r="G3" s="135" t="s">
        <v>142</v>
      </c>
    </row>
    <row r="4" spans="1:9" s="124" customFormat="1" ht="11.25" x14ac:dyDescent="0.2">
      <c r="A4" s="122">
        <v>1</v>
      </c>
      <c r="B4" s="122">
        <v>2</v>
      </c>
      <c r="C4" s="123">
        <v>3</v>
      </c>
      <c r="D4" s="80">
        <v>4</v>
      </c>
      <c r="E4" s="80">
        <v>5</v>
      </c>
      <c r="F4" s="80" t="s">
        <v>193</v>
      </c>
      <c r="G4" s="80" t="s">
        <v>199</v>
      </c>
    </row>
    <row r="5" spans="1:9" x14ac:dyDescent="0.25">
      <c r="A5" s="125" t="s">
        <v>104</v>
      </c>
      <c r="B5" s="224">
        <f t="shared" ref="B5" si="0">B6+B8+B10+B12+B15+B17</f>
        <v>80706598.899999991</v>
      </c>
      <c r="C5" s="197">
        <f>C6+C8+C10+C12+C15+C17+C14</f>
        <v>91380976</v>
      </c>
      <c r="D5" s="197">
        <f>D6+D8+D10+D12+D15+D17+D14</f>
        <v>91380976</v>
      </c>
      <c r="E5" s="224">
        <f t="shared" ref="E5" si="1">E6+E8+E10+E12+E15+E17</f>
        <v>88941523.599999994</v>
      </c>
      <c r="F5" s="258">
        <v>110.2</v>
      </c>
      <c r="G5" s="172">
        <f>E5/D5*100</f>
        <v>97.330459241319545</v>
      </c>
    </row>
    <row r="6" spans="1:9" x14ac:dyDescent="0.25">
      <c r="A6" s="125" t="s">
        <v>99</v>
      </c>
      <c r="B6" s="224">
        <f t="shared" ref="B6:D6" si="2">B7</f>
        <v>3693830.42</v>
      </c>
      <c r="C6" s="197">
        <f t="shared" si="2"/>
        <v>3064689</v>
      </c>
      <c r="D6" s="197">
        <f t="shared" si="2"/>
        <v>3064689</v>
      </c>
      <c r="E6" s="224">
        <f t="shared" ref="E6:F6" si="3">E7</f>
        <v>3025677.28</v>
      </c>
      <c r="F6" s="258">
        <f t="shared" si="3"/>
        <v>81.91164552702989</v>
      </c>
      <c r="G6" s="172">
        <f t="shared" ref="G6:G18" si="4">E6/D6*100</f>
        <v>98.727057786287602</v>
      </c>
    </row>
    <row r="7" spans="1:9" x14ac:dyDescent="0.25">
      <c r="A7" s="126" t="s">
        <v>100</v>
      </c>
      <c r="B7" s="225">
        <v>3693830.42</v>
      </c>
      <c r="C7" s="274">
        <v>3064689</v>
      </c>
      <c r="D7" s="274">
        <v>3064689</v>
      </c>
      <c r="E7" s="225">
        <v>3025677.28</v>
      </c>
      <c r="F7" s="258">
        <f>E7/B7*100</f>
        <v>81.91164552702989</v>
      </c>
      <c r="G7" s="172">
        <f t="shared" si="4"/>
        <v>98.727057786287602</v>
      </c>
    </row>
    <row r="8" spans="1:9" x14ac:dyDescent="0.25">
      <c r="A8" s="125" t="s">
        <v>143</v>
      </c>
      <c r="B8" s="224">
        <f t="shared" ref="B8:D8" si="5">B9</f>
        <v>739480.45</v>
      </c>
      <c r="C8" s="197">
        <f t="shared" si="5"/>
        <v>848663</v>
      </c>
      <c r="D8" s="197">
        <f t="shared" si="5"/>
        <v>848663</v>
      </c>
      <c r="E8" s="224">
        <f t="shared" ref="E8" si="6">E9</f>
        <v>867483.39000000013</v>
      </c>
      <c r="F8" s="258">
        <f t="shared" ref="F8:F18" si="7">E8/B8*100</f>
        <v>117.30984774512973</v>
      </c>
      <c r="G8" s="172">
        <f t="shared" si="4"/>
        <v>102.21765176518831</v>
      </c>
      <c r="I8" s="216"/>
    </row>
    <row r="9" spans="1:9" x14ac:dyDescent="0.25">
      <c r="A9" s="127" t="s">
        <v>144</v>
      </c>
      <c r="B9" s="225">
        <v>739480.45</v>
      </c>
      <c r="C9" s="199">
        <v>848663</v>
      </c>
      <c r="D9" s="199">
        <v>848663</v>
      </c>
      <c r="E9" s="225">
        <f>640175.16+197081.45+30226.78</f>
        <v>867483.39000000013</v>
      </c>
      <c r="F9" s="258">
        <f t="shared" si="7"/>
        <v>117.30984774512973</v>
      </c>
      <c r="G9" s="172">
        <f t="shared" si="4"/>
        <v>102.21765176518831</v>
      </c>
    </row>
    <row r="10" spans="1:9" x14ac:dyDescent="0.25">
      <c r="A10" s="128" t="s">
        <v>145</v>
      </c>
      <c r="B10" s="224">
        <f t="shared" ref="B10:D10" si="8">B11</f>
        <v>73837202.549999997</v>
      </c>
      <c r="C10" s="197">
        <f t="shared" si="8"/>
        <v>86315617</v>
      </c>
      <c r="D10" s="197">
        <f t="shared" si="8"/>
        <v>86315617</v>
      </c>
      <c r="E10" s="224">
        <f t="shared" ref="E10" si="9">E11</f>
        <v>83965758.379999995</v>
      </c>
      <c r="F10" s="258">
        <f t="shared" si="7"/>
        <v>113.71741544940205</v>
      </c>
      <c r="G10" s="172">
        <f t="shared" si="4"/>
        <v>97.277597378467433</v>
      </c>
      <c r="H10" s="171"/>
    </row>
    <row r="11" spans="1:9" x14ac:dyDescent="0.25">
      <c r="A11" s="127" t="s">
        <v>146</v>
      </c>
      <c r="B11" s="225">
        <v>73837202.549999997</v>
      </c>
      <c r="C11" s="199">
        <v>86315617</v>
      </c>
      <c r="D11" s="199">
        <v>86315617</v>
      </c>
      <c r="E11" s="225">
        <v>83965758.379999995</v>
      </c>
      <c r="F11" s="258">
        <f t="shared" si="7"/>
        <v>113.71741544940205</v>
      </c>
      <c r="G11" s="172">
        <f t="shared" si="4"/>
        <v>97.277597378467433</v>
      </c>
      <c r="H11" s="216"/>
    </row>
    <row r="12" spans="1:9" x14ac:dyDescent="0.25">
      <c r="A12" s="128" t="s">
        <v>147</v>
      </c>
      <c r="B12" s="224">
        <f t="shared" ref="B12:D12" si="10">B13</f>
        <v>2242853.8199999998</v>
      </c>
      <c r="C12" s="197">
        <f t="shared" si="10"/>
        <v>849477</v>
      </c>
      <c r="D12" s="197">
        <f t="shared" si="10"/>
        <v>849477</v>
      </c>
      <c r="E12" s="224">
        <f>E13+E14</f>
        <v>856453.92</v>
      </c>
      <c r="F12" s="258">
        <f t="shared" si="7"/>
        <v>38.185900140384547</v>
      </c>
      <c r="G12" s="172">
        <f t="shared" si="4"/>
        <v>100.82131947068609</v>
      </c>
      <c r="H12" s="263"/>
    </row>
    <row r="13" spans="1:9" x14ac:dyDescent="0.25">
      <c r="A13" s="127" t="s">
        <v>148</v>
      </c>
      <c r="B13" s="225">
        <v>2242853.8199999998</v>
      </c>
      <c r="C13" s="199">
        <v>849477</v>
      </c>
      <c r="D13" s="199">
        <v>849477</v>
      </c>
      <c r="E13" s="225">
        <v>747874.15</v>
      </c>
      <c r="F13" s="258">
        <f t="shared" si="7"/>
        <v>33.344756726053596</v>
      </c>
      <c r="G13" s="172">
        <f t="shared" si="4"/>
        <v>88.039364220573361</v>
      </c>
    </row>
    <row r="14" spans="1:9" x14ac:dyDescent="0.25">
      <c r="A14" s="249" t="s">
        <v>248</v>
      </c>
      <c r="B14" s="225"/>
      <c r="C14" s="199">
        <v>106330</v>
      </c>
      <c r="D14" s="199">
        <v>106330</v>
      </c>
      <c r="E14" s="225">
        <f>106328.12+2251.65</f>
        <v>108579.76999999999</v>
      </c>
      <c r="F14" s="258"/>
      <c r="G14" s="172">
        <f t="shared" si="4"/>
        <v>102.11583748706855</v>
      </c>
      <c r="I14" s="267"/>
    </row>
    <row r="15" spans="1:9" x14ac:dyDescent="0.25">
      <c r="A15" s="128" t="s">
        <v>149</v>
      </c>
      <c r="B15" s="224">
        <f t="shared" ref="B15:D15" si="11">B16</f>
        <v>135607.16</v>
      </c>
      <c r="C15" s="197">
        <f t="shared" si="11"/>
        <v>131200</v>
      </c>
      <c r="D15" s="197">
        <f t="shared" si="11"/>
        <v>131200</v>
      </c>
      <c r="E15" s="224">
        <f t="shared" ref="E15" si="12">E16</f>
        <v>161051.49</v>
      </c>
      <c r="F15" s="258">
        <f t="shared" si="7"/>
        <v>118.76326441760155</v>
      </c>
      <c r="G15" s="172">
        <f t="shared" si="4"/>
        <v>122.7526600609756</v>
      </c>
    </row>
    <row r="16" spans="1:9" x14ac:dyDescent="0.25">
      <c r="A16" s="127" t="s">
        <v>150</v>
      </c>
      <c r="B16" s="225">
        <v>135607.16</v>
      </c>
      <c r="C16" s="199">
        <v>131200</v>
      </c>
      <c r="D16" s="199">
        <v>131200</v>
      </c>
      <c r="E16" s="225">
        <v>161051.49</v>
      </c>
      <c r="F16" s="258">
        <f t="shared" si="7"/>
        <v>118.76326441760155</v>
      </c>
      <c r="G16" s="172">
        <f t="shared" si="4"/>
        <v>122.7526600609756</v>
      </c>
      <c r="H16" s="171"/>
    </row>
    <row r="17" spans="1:8" ht="25.5" x14ac:dyDescent="0.25">
      <c r="A17" s="128" t="s">
        <v>151</v>
      </c>
      <c r="B17" s="224">
        <f t="shared" ref="B17:D17" si="13">B18</f>
        <v>57624.5</v>
      </c>
      <c r="C17" s="197">
        <f t="shared" si="13"/>
        <v>65000</v>
      </c>
      <c r="D17" s="197">
        <f t="shared" si="13"/>
        <v>65000</v>
      </c>
      <c r="E17" s="224">
        <f t="shared" ref="E17" si="14">E18</f>
        <v>65099.14</v>
      </c>
      <c r="F17" s="258">
        <f t="shared" si="7"/>
        <v>112.97128825412801</v>
      </c>
      <c r="G17" s="172">
        <f t="shared" si="4"/>
        <v>100.15252307692309</v>
      </c>
      <c r="H17" s="171"/>
    </row>
    <row r="18" spans="1:8" ht="25.5" x14ac:dyDescent="0.25">
      <c r="A18" s="129" t="s">
        <v>152</v>
      </c>
      <c r="B18" s="225">
        <v>57624.5</v>
      </c>
      <c r="C18" s="199">
        <v>65000</v>
      </c>
      <c r="D18" s="199">
        <v>65000</v>
      </c>
      <c r="E18" s="225">
        <v>65099.14</v>
      </c>
      <c r="F18" s="258">
        <f t="shared" si="7"/>
        <v>112.97128825412801</v>
      </c>
      <c r="G18" s="172">
        <f t="shared" si="4"/>
        <v>100.15252307692309</v>
      </c>
      <c r="H18" s="171"/>
    </row>
    <row r="19" spans="1:8" x14ac:dyDescent="0.25">
      <c r="A19" s="130"/>
      <c r="B19" s="130"/>
      <c r="C19" s="131"/>
      <c r="D19" s="131"/>
      <c r="E19" s="131"/>
      <c r="F19" s="131"/>
      <c r="H19" s="171"/>
    </row>
    <row r="20" spans="1:8" x14ac:dyDescent="0.25">
      <c r="H20" s="171"/>
    </row>
    <row r="21" spans="1:8" x14ac:dyDescent="0.25">
      <c r="A21" s="125" t="s">
        <v>109</v>
      </c>
      <c r="B21" s="169">
        <f t="shared" ref="B21" si="15">B22+B24+B27+B30+B34+B37</f>
        <v>83364061.320000008</v>
      </c>
      <c r="C21" s="197">
        <f>C22+C24+C27+C30+C34+C37+C33</f>
        <v>91380976</v>
      </c>
      <c r="D21" s="197">
        <f>D22+D24+D27+D30+D34+D37+D33</f>
        <v>91380976</v>
      </c>
      <c r="E21" s="169">
        <f t="shared" ref="E21" si="16">E22+E24+E27+E30+E34+E37</f>
        <v>89702905.929999992</v>
      </c>
      <c r="F21" s="258">
        <f>E21/B21*100</f>
        <v>107.60380973483021</v>
      </c>
      <c r="G21" s="172">
        <f>E21/D21*100</f>
        <v>98.163654905589965</v>
      </c>
      <c r="H21" s="171"/>
    </row>
    <row r="22" spans="1:8" x14ac:dyDescent="0.25">
      <c r="A22" s="125" t="s">
        <v>99</v>
      </c>
      <c r="B22" s="169">
        <f t="shared" ref="B22:D22" si="17">B23</f>
        <v>3641822.3</v>
      </c>
      <c r="C22" s="197">
        <f t="shared" si="17"/>
        <v>3064689</v>
      </c>
      <c r="D22" s="197">
        <f t="shared" si="17"/>
        <v>3064689</v>
      </c>
      <c r="E22" s="169">
        <f t="shared" ref="E22" si="18">E23</f>
        <v>3025677.28</v>
      </c>
      <c r="F22" s="258">
        <f t="shared" ref="F22:F38" si="19">E22/B22*100</f>
        <v>83.081408996809088</v>
      </c>
      <c r="G22" s="172">
        <f t="shared" ref="G22:G38" si="20">E22/D22*100</f>
        <v>98.727057786287602</v>
      </c>
      <c r="H22" s="171"/>
    </row>
    <row r="23" spans="1:8" x14ac:dyDescent="0.25">
      <c r="A23" s="126" t="s">
        <v>100</v>
      </c>
      <c r="B23" s="170">
        <v>3641822.3</v>
      </c>
      <c r="C23" s="274">
        <v>3064689</v>
      </c>
      <c r="D23" s="274">
        <v>3064689</v>
      </c>
      <c r="E23" s="258">
        <v>3025677.28</v>
      </c>
      <c r="F23" s="258">
        <f t="shared" si="19"/>
        <v>83.081408996809088</v>
      </c>
      <c r="G23" s="172">
        <f t="shared" si="20"/>
        <v>98.727057786287602</v>
      </c>
      <c r="H23" s="171"/>
    </row>
    <row r="24" spans="1:8" x14ac:dyDescent="0.25">
      <c r="A24" s="125" t="s">
        <v>143</v>
      </c>
      <c r="B24" s="169">
        <f t="shared" ref="B24:D24" si="21">B25</f>
        <v>569093.59</v>
      </c>
      <c r="C24" s="197">
        <f t="shared" si="21"/>
        <v>848663</v>
      </c>
      <c r="D24" s="197">
        <f t="shared" si="21"/>
        <v>848663</v>
      </c>
      <c r="E24" s="169">
        <f t="shared" ref="E24" si="22">E25</f>
        <v>560293.54</v>
      </c>
      <c r="F24" s="258">
        <f t="shared" si="19"/>
        <v>98.453672619999125</v>
      </c>
      <c r="G24" s="172">
        <f t="shared" si="20"/>
        <v>66.020733789501833</v>
      </c>
      <c r="H24" s="171"/>
    </row>
    <row r="25" spans="1:8" x14ac:dyDescent="0.25">
      <c r="A25" s="127" t="s">
        <v>144</v>
      </c>
      <c r="B25" s="170">
        <v>569093.59</v>
      </c>
      <c r="C25" s="199">
        <v>848663</v>
      </c>
      <c r="D25" s="199">
        <v>848663</v>
      </c>
      <c r="E25" s="258">
        <v>560293.54</v>
      </c>
      <c r="F25" s="258">
        <f t="shared" si="19"/>
        <v>98.453672619999125</v>
      </c>
      <c r="G25" s="172">
        <f t="shared" si="20"/>
        <v>66.020733789501833</v>
      </c>
      <c r="H25" s="171"/>
    </row>
    <row r="26" spans="1:8" x14ac:dyDescent="0.25">
      <c r="A26" s="251" t="s">
        <v>249</v>
      </c>
      <c r="B26" s="170"/>
      <c r="C26" s="199">
        <v>343254</v>
      </c>
      <c r="D26" s="199">
        <v>343254</v>
      </c>
      <c r="E26" s="258"/>
      <c r="F26" s="258"/>
      <c r="G26" s="172"/>
      <c r="H26" s="171"/>
    </row>
    <row r="27" spans="1:8" x14ac:dyDescent="0.25">
      <c r="A27" s="128" t="s">
        <v>145</v>
      </c>
      <c r="B27" s="169">
        <f t="shared" ref="B27:D27" si="23">B28</f>
        <v>76630210.030000001</v>
      </c>
      <c r="C27" s="197">
        <f t="shared" si="23"/>
        <v>86315617</v>
      </c>
      <c r="D27" s="197">
        <f t="shared" si="23"/>
        <v>86315617</v>
      </c>
      <c r="E27" s="169">
        <f t="shared" ref="E27" si="24">E28</f>
        <v>85052109.819999993</v>
      </c>
      <c r="F27" s="258">
        <f t="shared" si="19"/>
        <v>110.99031281096958</v>
      </c>
      <c r="G27" s="172">
        <f t="shared" si="20"/>
        <v>98.536177781130846</v>
      </c>
      <c r="H27" s="171"/>
    </row>
    <row r="28" spans="1:8" x14ac:dyDescent="0.25">
      <c r="A28" s="127" t="s">
        <v>146</v>
      </c>
      <c r="B28" s="170">
        <v>76630210.030000001</v>
      </c>
      <c r="C28" s="199">
        <v>86315617</v>
      </c>
      <c r="D28" s="199">
        <v>86315617</v>
      </c>
      <c r="E28" s="258">
        <v>85052109.819999993</v>
      </c>
      <c r="F28" s="258">
        <f t="shared" si="19"/>
        <v>110.99031281096958</v>
      </c>
      <c r="G28" s="172">
        <f t="shared" si="20"/>
        <v>98.536177781130846</v>
      </c>
    </row>
    <row r="29" spans="1:8" x14ac:dyDescent="0.25">
      <c r="A29" s="251" t="s">
        <v>251</v>
      </c>
      <c r="B29" s="170"/>
      <c r="C29" s="199">
        <v>1237146</v>
      </c>
      <c r="D29" s="199">
        <v>1237146</v>
      </c>
      <c r="E29" s="258"/>
      <c r="F29" s="258"/>
      <c r="G29" s="172"/>
    </row>
    <row r="30" spans="1:8" x14ac:dyDescent="0.25">
      <c r="A30" s="128" t="s">
        <v>147</v>
      </c>
      <c r="B30" s="169">
        <f t="shared" ref="B30:D30" si="25">B31</f>
        <v>2444802.9500000002</v>
      </c>
      <c r="C30" s="197">
        <f t="shared" si="25"/>
        <v>849477</v>
      </c>
      <c r="D30" s="197">
        <f t="shared" si="25"/>
        <v>849477</v>
      </c>
      <c r="E30" s="169">
        <f>E31+E33</f>
        <v>869560.76</v>
      </c>
      <c r="F30" s="258">
        <f t="shared" si="19"/>
        <v>35.56772377094849</v>
      </c>
      <c r="G30" s="172">
        <f t="shared" si="20"/>
        <v>102.36425000323727</v>
      </c>
    </row>
    <row r="31" spans="1:8" x14ac:dyDescent="0.25">
      <c r="A31" s="127" t="s">
        <v>148</v>
      </c>
      <c r="B31" s="170">
        <v>2444802.9500000002</v>
      </c>
      <c r="C31" s="199">
        <v>849477</v>
      </c>
      <c r="D31" s="199">
        <v>849477</v>
      </c>
      <c r="E31" s="258">
        <v>763232.64</v>
      </c>
      <c r="F31" s="258">
        <f t="shared" si="19"/>
        <v>31.218574895780453</v>
      </c>
      <c r="G31" s="172">
        <f t="shared" si="20"/>
        <v>89.847357844885735</v>
      </c>
    </row>
    <row r="32" spans="1:8" x14ac:dyDescent="0.25">
      <c r="A32" s="251" t="s">
        <v>252</v>
      </c>
      <c r="B32" s="170"/>
      <c r="C32" s="199">
        <v>18607</v>
      </c>
      <c r="D32" s="199">
        <v>18607</v>
      </c>
      <c r="E32" s="258"/>
      <c r="F32" s="258"/>
      <c r="G32" s="172"/>
    </row>
    <row r="33" spans="1:8" x14ac:dyDescent="0.25">
      <c r="A33" s="249" t="s">
        <v>244</v>
      </c>
      <c r="B33" s="170"/>
      <c r="C33" s="197">
        <v>106330</v>
      </c>
      <c r="D33" s="197">
        <v>106330</v>
      </c>
      <c r="E33" s="258">
        <v>106328.12</v>
      </c>
      <c r="F33" s="258"/>
      <c r="G33" s="172">
        <f t="shared" si="20"/>
        <v>99.998231919495908</v>
      </c>
      <c r="H33" s="216"/>
    </row>
    <row r="34" spans="1:8" x14ac:dyDescent="0.25">
      <c r="A34" s="128" t="s">
        <v>149</v>
      </c>
      <c r="B34" s="169">
        <f t="shared" ref="B34:D34" si="26">B35</f>
        <v>63274.54</v>
      </c>
      <c r="C34" s="197">
        <f t="shared" si="26"/>
        <v>131200</v>
      </c>
      <c r="D34" s="197">
        <f t="shared" si="26"/>
        <v>131200</v>
      </c>
      <c r="E34" s="169">
        <f t="shared" ref="E34" si="27">E35</f>
        <v>186842.06</v>
      </c>
      <c r="F34" s="258">
        <f t="shared" si="19"/>
        <v>295.28789936679112</v>
      </c>
      <c r="G34" s="172">
        <f t="shared" si="20"/>
        <v>142.41010670731706</v>
      </c>
    </row>
    <row r="35" spans="1:8" x14ac:dyDescent="0.25">
      <c r="A35" s="127" t="s">
        <v>150</v>
      </c>
      <c r="B35" s="170">
        <v>63274.54</v>
      </c>
      <c r="C35" s="199">
        <v>131200</v>
      </c>
      <c r="D35" s="199">
        <v>131200</v>
      </c>
      <c r="E35" s="258">
        <v>186842.06</v>
      </c>
      <c r="F35" s="258">
        <f t="shared" si="19"/>
        <v>295.28789936679112</v>
      </c>
      <c r="G35" s="172">
        <f t="shared" si="20"/>
        <v>142.41010670731706</v>
      </c>
    </row>
    <row r="36" spans="1:8" x14ac:dyDescent="0.25">
      <c r="A36" s="251" t="s">
        <v>253</v>
      </c>
      <c r="B36" s="170"/>
      <c r="C36" s="199">
        <v>69496.25</v>
      </c>
      <c r="D36" s="199">
        <v>69496.25</v>
      </c>
      <c r="E36" s="258"/>
      <c r="F36" s="258"/>
      <c r="G36" s="172"/>
    </row>
    <row r="37" spans="1:8" ht="25.5" x14ac:dyDescent="0.25">
      <c r="A37" s="128" t="s">
        <v>151</v>
      </c>
      <c r="B37" s="169">
        <f t="shared" ref="B37:D37" si="28">B38</f>
        <v>14857.91</v>
      </c>
      <c r="C37" s="197">
        <f t="shared" si="28"/>
        <v>65000</v>
      </c>
      <c r="D37" s="197">
        <f t="shared" si="28"/>
        <v>65000</v>
      </c>
      <c r="E37" s="169">
        <f t="shared" ref="E37" si="29">E38</f>
        <v>8422.4699999999993</v>
      </c>
      <c r="F37" s="258">
        <f t="shared" si="19"/>
        <v>56.686774923256365</v>
      </c>
      <c r="G37" s="172">
        <f t="shared" si="20"/>
        <v>12.957646153846152</v>
      </c>
    </row>
    <row r="38" spans="1:8" ht="25.5" x14ac:dyDescent="0.25">
      <c r="A38" s="129" t="s">
        <v>152</v>
      </c>
      <c r="B38" s="170">
        <v>14857.91</v>
      </c>
      <c r="C38" s="199">
        <v>65000</v>
      </c>
      <c r="D38" s="199">
        <v>65000</v>
      </c>
      <c r="E38" s="258">
        <v>8422.4699999999993</v>
      </c>
      <c r="F38" s="258">
        <f t="shared" si="19"/>
        <v>56.686774923256365</v>
      </c>
      <c r="G38" s="172">
        <f t="shared" si="20"/>
        <v>12.957646153846152</v>
      </c>
    </row>
    <row r="39" spans="1:8" ht="25.5" x14ac:dyDescent="0.25">
      <c r="A39" s="129" t="s">
        <v>250</v>
      </c>
      <c r="B39" s="250"/>
      <c r="C39" s="252">
        <v>8422</v>
      </c>
      <c r="D39" s="252">
        <v>8422</v>
      </c>
      <c r="E39" s="259"/>
      <c r="F39" s="250"/>
      <c r="G39" s="250"/>
    </row>
    <row r="40" spans="1:8" x14ac:dyDescent="0.25">
      <c r="A40" s="236"/>
      <c r="C40" s="226"/>
    </row>
  </sheetData>
  <mergeCells count="2">
    <mergeCell ref="A2:F2"/>
    <mergeCell ref="A1:G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"/>
  <sheetViews>
    <sheetView zoomScaleNormal="100" workbookViewId="0">
      <selection activeCell="I8" sqref="I8"/>
    </sheetView>
  </sheetViews>
  <sheetFormatPr defaultRowHeight="15" x14ac:dyDescent="0.25"/>
  <cols>
    <col min="1" max="1" width="44.7109375" style="75" customWidth="1"/>
    <col min="2" max="2" width="24.42578125" style="75" customWidth="1"/>
    <col min="3" max="4" width="19.42578125" style="75" customWidth="1"/>
    <col min="5" max="5" width="23.7109375" style="75" customWidth="1"/>
    <col min="6" max="6" width="11.28515625" style="75" customWidth="1"/>
    <col min="7" max="7" width="13.42578125" style="75" customWidth="1"/>
    <col min="8" max="8" width="25.28515625" style="75" customWidth="1"/>
    <col min="9" max="16384" width="9.140625" style="75"/>
  </cols>
  <sheetData>
    <row r="1" spans="1:11" ht="15" customHeight="1" x14ac:dyDescent="0.25">
      <c r="A1" s="304" t="s">
        <v>221</v>
      </c>
      <c r="B1" s="304"/>
      <c r="C1" s="304"/>
      <c r="D1" s="304"/>
      <c r="E1" s="304"/>
      <c r="F1" s="304"/>
      <c r="G1" s="304"/>
      <c r="H1" s="114"/>
      <c r="I1" s="114"/>
      <c r="J1" s="114"/>
      <c r="K1" s="114"/>
    </row>
    <row r="2" spans="1:11" ht="25.5" customHeight="1" x14ac:dyDescent="0.25">
      <c r="A2" s="304"/>
      <c r="B2" s="304"/>
      <c r="C2" s="304"/>
      <c r="D2" s="304"/>
      <c r="E2" s="304"/>
      <c r="F2" s="304"/>
      <c r="G2" s="304"/>
      <c r="H2" s="79"/>
    </row>
    <row r="3" spans="1:11" ht="38.25" x14ac:dyDescent="0.25">
      <c r="A3" s="91" t="s">
        <v>12</v>
      </c>
      <c r="B3" s="133" t="s">
        <v>194</v>
      </c>
      <c r="C3" s="33" t="s">
        <v>233</v>
      </c>
      <c r="D3" s="33" t="s">
        <v>234</v>
      </c>
      <c r="E3" s="133" t="s">
        <v>232</v>
      </c>
      <c r="F3" s="134" t="s">
        <v>142</v>
      </c>
      <c r="G3" s="135" t="s">
        <v>142</v>
      </c>
    </row>
    <row r="4" spans="1:11" s="81" customFormat="1" ht="11.25" x14ac:dyDescent="0.2">
      <c r="A4" s="92">
        <v>1</v>
      </c>
      <c r="B4" s="92">
        <v>2</v>
      </c>
      <c r="C4" s="80">
        <v>3</v>
      </c>
      <c r="D4" s="80">
        <v>4</v>
      </c>
      <c r="E4" s="80">
        <v>5</v>
      </c>
      <c r="F4" s="80" t="s">
        <v>193</v>
      </c>
      <c r="G4" s="80" t="s">
        <v>199</v>
      </c>
    </row>
    <row r="5" spans="1:11" x14ac:dyDescent="0.25">
      <c r="A5" s="82" t="s">
        <v>98</v>
      </c>
      <c r="B5" s="83"/>
      <c r="C5" s="83"/>
      <c r="D5" s="83"/>
      <c r="E5" s="83"/>
      <c r="F5" s="83"/>
      <c r="G5" s="132"/>
    </row>
    <row r="6" spans="1:11" x14ac:dyDescent="0.25">
      <c r="A6" s="82" t="s">
        <v>99</v>
      </c>
      <c r="B6" s="83"/>
      <c r="C6" s="83"/>
      <c r="D6" s="83"/>
      <c r="E6" s="83"/>
      <c r="F6" s="83"/>
      <c r="G6" s="132"/>
    </row>
    <row r="7" spans="1:11" x14ac:dyDescent="0.25">
      <c r="A7" s="93" t="s">
        <v>100</v>
      </c>
      <c r="B7" s="83"/>
      <c r="C7" s="83"/>
      <c r="D7" s="83"/>
      <c r="E7" s="83"/>
      <c r="F7" s="83"/>
      <c r="G7" s="132"/>
    </row>
    <row r="8" spans="1:11" x14ac:dyDescent="0.25">
      <c r="A8" s="94"/>
      <c r="B8" s="95"/>
      <c r="C8" s="95"/>
      <c r="D8" s="95"/>
      <c r="E8" s="95"/>
      <c r="F8" s="95"/>
      <c r="G8" s="132"/>
    </row>
    <row r="9" spans="1:11" x14ac:dyDescent="0.25">
      <c r="A9" s="82" t="s">
        <v>101</v>
      </c>
      <c r="B9" s="193">
        <f>B10+B12</f>
        <v>52008.12</v>
      </c>
      <c r="C9" s="96">
        <f t="shared" ref="C9:D9" si="0">C10+C12</f>
        <v>52008</v>
      </c>
      <c r="D9" s="96">
        <f t="shared" si="0"/>
        <v>52008</v>
      </c>
      <c r="E9" s="193">
        <f>E10+E12</f>
        <v>13002.03</v>
      </c>
      <c r="F9" s="193">
        <f>E9/B9*100</f>
        <v>25</v>
      </c>
      <c r="G9" s="168">
        <f>E9/D9*100</f>
        <v>25.000057683433319</v>
      </c>
    </row>
    <row r="10" spans="1:11" x14ac:dyDescent="0.25">
      <c r="A10" s="82" t="s">
        <v>99</v>
      </c>
      <c r="B10" s="193">
        <f t="shared" ref="B10" si="1">B11</f>
        <v>52008.12</v>
      </c>
      <c r="C10" s="96">
        <f>C11</f>
        <v>52008</v>
      </c>
      <c r="D10" s="96">
        <f>D11</f>
        <v>52008</v>
      </c>
      <c r="E10" s="193">
        <f t="shared" ref="E10" si="2">E11</f>
        <v>13002</v>
      </c>
      <c r="F10" s="193">
        <f>E10/B10*100</f>
        <v>24.999942316699773</v>
      </c>
      <c r="G10" s="168">
        <f>E10/D10*100</f>
        <v>25</v>
      </c>
    </row>
    <row r="11" spans="1:11" x14ac:dyDescent="0.25">
      <c r="A11" s="93" t="s">
        <v>100</v>
      </c>
      <c r="B11" s="193">
        <v>52008.12</v>
      </c>
      <c r="C11" s="96">
        <v>52008</v>
      </c>
      <c r="D11" s="96">
        <v>52008</v>
      </c>
      <c r="E11" s="193">
        <v>13002</v>
      </c>
      <c r="F11" s="193">
        <f>E11/B11*100</f>
        <v>24.999942316699773</v>
      </c>
      <c r="G11" s="168">
        <f>E11/D11*100</f>
        <v>25</v>
      </c>
    </row>
    <row r="12" spans="1:11" x14ac:dyDescent="0.25">
      <c r="A12" s="82" t="s">
        <v>143</v>
      </c>
      <c r="B12" s="132"/>
      <c r="C12" s="132"/>
      <c r="D12" s="132"/>
      <c r="E12" s="193">
        <f>E13</f>
        <v>0.03</v>
      </c>
      <c r="F12" s="193"/>
      <c r="G12" s="193"/>
    </row>
    <row r="13" spans="1:11" x14ac:dyDescent="0.25">
      <c r="A13" s="94" t="s">
        <v>144</v>
      </c>
      <c r="B13" s="132"/>
      <c r="C13" s="132"/>
      <c r="D13" s="132"/>
      <c r="E13" s="193">
        <v>0.03</v>
      </c>
      <c r="F13" s="193"/>
      <c r="G13" s="193"/>
    </row>
  </sheetData>
  <mergeCells count="2">
    <mergeCell ref="A1:G1"/>
    <mergeCell ref="A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5"/>
  <sheetViews>
    <sheetView zoomScaleNormal="100" workbookViewId="0">
      <selection activeCell="L14" sqref="L14"/>
    </sheetView>
  </sheetViews>
  <sheetFormatPr defaultRowHeight="15" x14ac:dyDescent="0.25"/>
  <cols>
    <col min="1" max="1" width="7.42578125" style="75" bestFit="1" customWidth="1"/>
    <col min="2" max="3" width="7.42578125" style="75" customWidth="1"/>
    <col min="4" max="4" width="8.42578125" style="75" bestFit="1" customWidth="1"/>
    <col min="5" max="5" width="44.7109375" style="75" customWidth="1"/>
    <col min="6" max="6" width="24.42578125" style="75" customWidth="1"/>
    <col min="7" max="8" width="19.42578125" style="75" customWidth="1"/>
    <col min="9" max="9" width="24.28515625" style="75" customWidth="1"/>
    <col min="10" max="10" width="14.28515625" style="75" customWidth="1"/>
    <col min="11" max="11" width="14.42578125" style="75" customWidth="1"/>
    <col min="12" max="12" width="25.28515625" style="75" customWidth="1"/>
    <col min="13" max="16384" width="9.140625" style="75"/>
  </cols>
  <sheetData>
    <row r="1" spans="1:12" ht="15.75" x14ac:dyDescent="0.25">
      <c r="A1" s="295" t="s">
        <v>10</v>
      </c>
      <c r="B1" s="295"/>
      <c r="C1" s="295"/>
      <c r="D1" s="295"/>
      <c r="E1" s="295"/>
      <c r="F1" s="295"/>
      <c r="G1" s="295"/>
      <c r="H1" s="295"/>
      <c r="I1" s="295"/>
      <c r="J1" s="295"/>
      <c r="K1" s="76"/>
      <c r="L1" s="76"/>
    </row>
    <row r="2" spans="1:12" ht="18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7"/>
      <c r="L2" s="77"/>
    </row>
    <row r="3" spans="1:12" ht="15.75" x14ac:dyDescent="0.25">
      <c r="A3" s="295" t="s">
        <v>219</v>
      </c>
      <c r="B3" s="295"/>
      <c r="C3" s="295"/>
      <c r="D3" s="295"/>
      <c r="E3" s="295"/>
      <c r="F3" s="295"/>
      <c r="G3" s="295"/>
      <c r="H3" s="295"/>
      <c r="I3" s="295"/>
      <c r="J3" s="295"/>
      <c r="K3" s="78"/>
      <c r="L3" s="78"/>
    </row>
    <row r="4" spans="1:12" ht="18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7"/>
      <c r="L4" s="77"/>
    </row>
    <row r="5" spans="1:12" ht="15.75" x14ac:dyDescent="0.25">
      <c r="A5" s="295" t="s">
        <v>220</v>
      </c>
      <c r="B5" s="295"/>
      <c r="C5" s="295"/>
      <c r="D5" s="295"/>
      <c r="E5" s="295"/>
      <c r="F5" s="295"/>
      <c r="G5" s="295"/>
      <c r="H5" s="295"/>
      <c r="I5" s="295"/>
      <c r="J5" s="295"/>
      <c r="K5" s="79"/>
      <c r="L5" s="79"/>
    </row>
    <row r="6" spans="1:12" ht="18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7"/>
      <c r="L6" s="77"/>
    </row>
    <row r="7" spans="1:12" ht="38.25" x14ac:dyDescent="0.25">
      <c r="A7" s="299" t="s">
        <v>12</v>
      </c>
      <c r="B7" s="300"/>
      <c r="C7" s="300"/>
      <c r="D7" s="300"/>
      <c r="E7" s="301"/>
      <c r="F7" s="133" t="s">
        <v>194</v>
      </c>
      <c r="G7" s="33" t="s">
        <v>233</v>
      </c>
      <c r="H7" s="33" t="s">
        <v>234</v>
      </c>
      <c r="I7" s="133" t="s">
        <v>232</v>
      </c>
      <c r="J7" s="134" t="s">
        <v>142</v>
      </c>
      <c r="K7" s="135" t="s">
        <v>142</v>
      </c>
    </row>
    <row r="8" spans="1:12" s="81" customFormat="1" ht="11.25" x14ac:dyDescent="0.2">
      <c r="A8" s="296">
        <v>1</v>
      </c>
      <c r="B8" s="297"/>
      <c r="C8" s="297"/>
      <c r="D8" s="297"/>
      <c r="E8" s="298"/>
      <c r="F8" s="92">
        <v>2</v>
      </c>
      <c r="G8" s="80">
        <v>3</v>
      </c>
      <c r="H8" s="80">
        <v>4</v>
      </c>
      <c r="I8" s="80">
        <v>5</v>
      </c>
      <c r="J8" s="80" t="s">
        <v>193</v>
      </c>
      <c r="K8" s="80" t="s">
        <v>199</v>
      </c>
    </row>
    <row r="9" spans="1:12" x14ac:dyDescent="0.25">
      <c r="A9" s="82">
        <v>8</v>
      </c>
      <c r="B9" s="82"/>
      <c r="C9" s="82"/>
      <c r="D9" s="82"/>
      <c r="E9" s="82" t="s">
        <v>26</v>
      </c>
      <c r="F9" s="83"/>
      <c r="G9" s="83"/>
      <c r="H9" s="83"/>
      <c r="I9" s="83"/>
      <c r="J9" s="83"/>
      <c r="K9" s="132"/>
    </row>
    <row r="10" spans="1:12" x14ac:dyDescent="0.25">
      <c r="A10" s="82"/>
      <c r="B10" s="165">
        <v>84</v>
      </c>
      <c r="C10" s="82"/>
      <c r="D10" s="84"/>
      <c r="E10" s="84" t="s">
        <v>27</v>
      </c>
      <c r="F10" s="83"/>
      <c r="G10" s="83"/>
      <c r="H10" s="83"/>
      <c r="I10" s="83"/>
      <c r="J10" s="83"/>
      <c r="K10" s="132"/>
    </row>
    <row r="11" spans="1:12" x14ac:dyDescent="0.25">
      <c r="A11" s="85"/>
      <c r="B11" s="85"/>
      <c r="C11" s="85"/>
      <c r="D11" s="85"/>
      <c r="E11" s="86"/>
      <c r="F11" s="83"/>
      <c r="G11" s="83"/>
      <c r="H11" s="83"/>
      <c r="I11" s="83"/>
      <c r="J11" s="83"/>
      <c r="K11" s="132"/>
    </row>
    <row r="12" spans="1:12" x14ac:dyDescent="0.25">
      <c r="A12" s="87">
        <v>5</v>
      </c>
      <c r="B12" s="87"/>
      <c r="C12" s="87"/>
      <c r="D12" s="87"/>
      <c r="E12" s="88" t="s">
        <v>28</v>
      </c>
      <c r="F12" s="235">
        <f t="shared" ref="F12" si="0">F13</f>
        <v>52008.12</v>
      </c>
      <c r="G12" s="83">
        <f>G13</f>
        <v>52008</v>
      </c>
      <c r="H12" s="83">
        <f>H13</f>
        <v>52008</v>
      </c>
      <c r="I12" s="235">
        <f t="shared" ref="I12" si="1">I13</f>
        <v>13002.03</v>
      </c>
      <c r="J12" s="161">
        <f>I12/F12*100</f>
        <v>25</v>
      </c>
      <c r="K12" s="168">
        <f>I12/H12*100</f>
        <v>25.000057683433319</v>
      </c>
    </row>
    <row r="13" spans="1:12" ht="25.5" x14ac:dyDescent="0.25">
      <c r="A13" s="165"/>
      <c r="B13" s="165">
        <v>54</v>
      </c>
      <c r="C13" s="165"/>
      <c r="D13" s="165"/>
      <c r="E13" s="89" t="s">
        <v>29</v>
      </c>
      <c r="F13" s="193">
        <f>F14</f>
        <v>52008.12</v>
      </c>
      <c r="G13" s="83">
        <v>52008</v>
      </c>
      <c r="H13" s="83">
        <v>52008</v>
      </c>
      <c r="I13" s="193">
        <f>I14</f>
        <v>13002.03</v>
      </c>
      <c r="J13" s="161">
        <f>I13/F13*100</f>
        <v>25</v>
      </c>
      <c r="K13" s="168">
        <f>I13/H13*100</f>
        <v>25.000057683433319</v>
      </c>
    </row>
    <row r="14" spans="1:12" ht="38.25" x14ac:dyDescent="0.25">
      <c r="A14" s="231"/>
      <c r="B14" s="232"/>
      <c r="C14" s="232">
        <v>544</v>
      </c>
      <c r="D14" s="232"/>
      <c r="E14" s="40" t="s">
        <v>228</v>
      </c>
      <c r="F14" s="193">
        <f>F15</f>
        <v>52008.12</v>
      </c>
      <c r="G14" s="132"/>
      <c r="H14" s="132"/>
      <c r="I14" s="193">
        <f>I15</f>
        <v>13002.03</v>
      </c>
      <c r="J14" s="161">
        <f t="shared" ref="J14:J15" si="2">I14/F14*100</f>
        <v>25</v>
      </c>
      <c r="K14" s="132"/>
    </row>
    <row r="15" spans="1:12" ht="26.25" x14ac:dyDescent="0.25">
      <c r="A15" s="231"/>
      <c r="B15" s="232"/>
      <c r="C15" s="232"/>
      <c r="D15" s="232">
        <v>5443</v>
      </c>
      <c r="E15" s="233" t="s">
        <v>227</v>
      </c>
      <c r="F15" s="193">
        <v>52008.12</v>
      </c>
      <c r="G15" s="132"/>
      <c r="H15" s="132"/>
      <c r="I15" s="193">
        <v>13002.03</v>
      </c>
      <c r="J15" s="161">
        <f t="shared" si="2"/>
        <v>25</v>
      </c>
      <c r="K15" s="132"/>
    </row>
  </sheetData>
  <mergeCells count="5">
    <mergeCell ref="A8:E8"/>
    <mergeCell ref="A1:J1"/>
    <mergeCell ref="A3:J3"/>
    <mergeCell ref="A5:J5"/>
    <mergeCell ref="A7:E7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zoomScaleNormal="100" workbookViewId="0">
      <selection activeCell="D15" sqref="D15"/>
    </sheetView>
  </sheetViews>
  <sheetFormatPr defaultColWidth="9.140625" defaultRowHeight="15.75" x14ac:dyDescent="0.25"/>
  <cols>
    <col min="1" max="1" width="36.42578125" style="1" customWidth="1"/>
    <col min="2" max="4" width="17.5703125" style="1" customWidth="1"/>
    <col min="5" max="5" width="16.28515625" style="1" customWidth="1"/>
    <col min="6" max="6" width="14.28515625" style="1" customWidth="1"/>
    <col min="7" max="7" width="14.42578125" style="1" customWidth="1"/>
    <col min="8" max="16384" width="9.140625" style="1"/>
  </cols>
  <sheetData>
    <row r="1" spans="1:7" ht="15.75" customHeight="1" x14ac:dyDescent="0.25">
      <c r="A1" s="305"/>
      <c r="B1" s="305"/>
      <c r="C1" s="305"/>
      <c r="D1" s="305"/>
      <c r="E1" s="305"/>
      <c r="F1" s="305"/>
      <c r="G1" s="305"/>
    </row>
    <row r="2" spans="1:7" x14ac:dyDescent="0.25">
      <c r="A2" s="15"/>
      <c r="B2" s="15"/>
      <c r="C2" s="15"/>
      <c r="D2" s="15"/>
      <c r="E2" s="15"/>
      <c r="F2" s="16"/>
      <c r="G2" s="16"/>
    </row>
    <row r="3" spans="1:7" x14ac:dyDescent="0.25">
      <c r="A3" s="277" t="s">
        <v>218</v>
      </c>
      <c r="B3" s="277"/>
      <c r="C3" s="277"/>
      <c r="D3" s="277"/>
      <c r="E3" s="306"/>
      <c r="F3" s="306"/>
      <c r="G3" s="306"/>
    </row>
    <row r="4" spans="1:7" x14ac:dyDescent="0.25">
      <c r="A4" s="15"/>
      <c r="B4" s="15"/>
      <c r="C4" s="15"/>
      <c r="D4" s="15"/>
      <c r="E4" s="15"/>
      <c r="F4" s="16"/>
      <c r="G4" s="16"/>
    </row>
    <row r="5" spans="1:7" s="2" customFormat="1" ht="38.25" x14ac:dyDescent="0.25">
      <c r="A5" s="17" t="s">
        <v>12</v>
      </c>
      <c r="B5" s="24" t="s">
        <v>195</v>
      </c>
      <c r="C5" s="18" t="s">
        <v>235</v>
      </c>
      <c r="D5" s="183" t="s">
        <v>236</v>
      </c>
      <c r="E5" s="24" t="s">
        <v>240</v>
      </c>
      <c r="F5" s="18" t="s">
        <v>31</v>
      </c>
      <c r="G5" s="18" t="s">
        <v>31</v>
      </c>
    </row>
    <row r="6" spans="1:7" s="3" customFormat="1" ht="12.75" x14ac:dyDescent="0.2">
      <c r="A6" s="19">
        <v>1</v>
      </c>
      <c r="B6" s="20">
        <v>2</v>
      </c>
      <c r="C6" s="176">
        <v>3</v>
      </c>
      <c r="D6" s="176">
        <v>4</v>
      </c>
      <c r="E6" s="178">
        <v>5</v>
      </c>
      <c r="F6" s="20" t="s">
        <v>192</v>
      </c>
      <c r="G6" s="203" t="s">
        <v>200</v>
      </c>
    </row>
    <row r="7" spans="1:7" s="3" customFormat="1" ht="12.75" x14ac:dyDescent="0.2">
      <c r="A7" s="12" t="s">
        <v>35</v>
      </c>
      <c r="B7" s="21"/>
      <c r="C7" s="177"/>
      <c r="D7" s="22"/>
      <c r="E7" s="179"/>
      <c r="F7" s="23"/>
      <c r="G7" s="204"/>
    </row>
    <row r="8" spans="1:7" s="2" customFormat="1" ht="17.25" customHeight="1" x14ac:dyDescent="0.25">
      <c r="A8" s="12" t="s">
        <v>33</v>
      </c>
      <c r="B8" s="180">
        <f>B9</f>
        <v>83364061.319999993</v>
      </c>
      <c r="C8" s="198">
        <f t="shared" ref="C8:D8" si="0">C9</f>
        <v>91328968</v>
      </c>
      <c r="D8" s="198">
        <f t="shared" si="0"/>
        <v>91328968</v>
      </c>
      <c r="E8" s="180">
        <f>E9</f>
        <v>89689903.900000006</v>
      </c>
      <c r="F8" s="253">
        <f>E8/B8*100</f>
        <v>107.58821304988697</v>
      </c>
      <c r="G8" s="205">
        <f>E8/D8*100</f>
        <v>98.205318492156849</v>
      </c>
    </row>
    <row r="9" spans="1:7" s="2" customFormat="1" ht="15" x14ac:dyDescent="0.25">
      <c r="A9" s="13" t="s">
        <v>34</v>
      </c>
      <c r="B9" s="181">
        <v>83364061.319999993</v>
      </c>
      <c r="C9" s="199">
        <v>91328968</v>
      </c>
      <c r="D9" s="199">
        <v>91328968</v>
      </c>
      <c r="E9" s="181">
        <v>89689903.900000006</v>
      </c>
      <c r="F9" s="253">
        <f t="shared" ref="F9:F10" si="1">E9/B9*100</f>
        <v>107.58821304988697</v>
      </c>
      <c r="G9" s="205">
        <f t="shared" ref="G9:G10" si="2">E9/D9*100</f>
        <v>98.205318492156849</v>
      </c>
    </row>
    <row r="10" spans="1:7" s="2" customFormat="1" ht="15" x14ac:dyDescent="0.25">
      <c r="A10" s="14" t="s">
        <v>36</v>
      </c>
      <c r="B10" s="182">
        <f>B9</f>
        <v>83364061.319999993</v>
      </c>
      <c r="C10" s="198">
        <f t="shared" ref="C10:D10" si="3">C8</f>
        <v>91328968</v>
      </c>
      <c r="D10" s="198">
        <f t="shared" si="3"/>
        <v>91328968</v>
      </c>
      <c r="E10" s="182">
        <f>E9</f>
        <v>89689903.900000006</v>
      </c>
      <c r="F10" s="253">
        <f t="shared" si="1"/>
        <v>107.58821304988697</v>
      </c>
      <c r="G10" s="205">
        <f t="shared" si="2"/>
        <v>98.205318492156849</v>
      </c>
    </row>
    <row r="12" spans="1:7" x14ac:dyDescent="0.25">
      <c r="D12" s="202"/>
    </row>
    <row r="13" spans="1:7" x14ac:dyDescent="0.25">
      <c r="D13" s="202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G215"/>
  <sheetViews>
    <sheetView zoomScaleNormal="100" workbookViewId="0">
      <selection activeCell="I15" sqref="I15"/>
    </sheetView>
  </sheetViews>
  <sheetFormatPr defaultColWidth="11.42578125" defaultRowHeight="18" x14ac:dyDescent="0.25"/>
  <cols>
    <col min="1" max="1" width="8" style="5" customWidth="1"/>
    <col min="2" max="2" width="58.28515625" style="5" customWidth="1"/>
    <col min="3" max="4" width="13.85546875" style="5" customWidth="1"/>
    <col min="5" max="5" width="13.28515625" style="5" customWidth="1"/>
    <col min="6" max="6" width="12.140625" style="5" customWidth="1"/>
    <col min="7" max="7" width="21" style="4" bestFit="1" customWidth="1"/>
    <col min="8" max="252" width="11.42578125" style="4"/>
    <col min="253" max="253" width="8" style="4" customWidth="1"/>
    <col min="254" max="254" width="40.140625" style="4" customWidth="1"/>
    <col min="255" max="258" width="13.85546875" style="4" customWidth="1"/>
    <col min="259" max="259" width="12.42578125" style="4" customWidth="1"/>
    <col min="260" max="260" width="8.7109375" style="4" customWidth="1"/>
    <col min="261" max="261" width="24.140625" style="4" customWidth="1"/>
    <col min="262" max="262" width="11.42578125" style="4"/>
    <col min="263" max="263" width="21" style="4" bestFit="1" customWidth="1"/>
    <col min="264" max="508" width="11.42578125" style="4"/>
    <col min="509" max="509" width="8" style="4" customWidth="1"/>
    <col min="510" max="510" width="40.140625" style="4" customWidth="1"/>
    <col min="511" max="514" width="13.85546875" style="4" customWidth="1"/>
    <col min="515" max="515" width="12.42578125" style="4" customWidth="1"/>
    <col min="516" max="516" width="8.7109375" style="4" customWidth="1"/>
    <col min="517" max="517" width="24.140625" style="4" customWidth="1"/>
    <col min="518" max="518" width="11.42578125" style="4"/>
    <col min="519" max="519" width="21" style="4" bestFit="1" customWidth="1"/>
    <col min="520" max="764" width="11.42578125" style="4"/>
    <col min="765" max="765" width="8" style="4" customWidth="1"/>
    <col min="766" max="766" width="40.140625" style="4" customWidth="1"/>
    <col min="767" max="770" width="13.85546875" style="4" customWidth="1"/>
    <col min="771" max="771" width="12.42578125" style="4" customWidth="1"/>
    <col min="772" max="772" width="8.7109375" style="4" customWidth="1"/>
    <col min="773" max="773" width="24.140625" style="4" customWidth="1"/>
    <col min="774" max="774" width="11.42578125" style="4"/>
    <col min="775" max="775" width="21" style="4" bestFit="1" customWidth="1"/>
    <col min="776" max="1020" width="11.42578125" style="4"/>
    <col min="1021" max="1021" width="8" style="4" customWidth="1"/>
    <col min="1022" max="1022" width="40.140625" style="4" customWidth="1"/>
    <col min="1023" max="1026" width="13.85546875" style="4" customWidth="1"/>
    <col min="1027" max="1027" width="12.42578125" style="4" customWidth="1"/>
    <col min="1028" max="1028" width="8.7109375" style="4" customWidth="1"/>
    <col min="1029" max="1029" width="24.140625" style="4" customWidth="1"/>
    <col min="1030" max="1030" width="11.42578125" style="4"/>
    <col min="1031" max="1031" width="21" style="4" bestFit="1" customWidth="1"/>
    <col min="1032" max="1276" width="11.42578125" style="4"/>
    <col min="1277" max="1277" width="8" style="4" customWidth="1"/>
    <col min="1278" max="1278" width="40.140625" style="4" customWidth="1"/>
    <col min="1279" max="1282" width="13.85546875" style="4" customWidth="1"/>
    <col min="1283" max="1283" width="12.42578125" style="4" customWidth="1"/>
    <col min="1284" max="1284" width="8.7109375" style="4" customWidth="1"/>
    <col min="1285" max="1285" width="24.140625" style="4" customWidth="1"/>
    <col min="1286" max="1286" width="11.42578125" style="4"/>
    <col min="1287" max="1287" width="21" style="4" bestFit="1" customWidth="1"/>
    <col min="1288" max="1532" width="11.42578125" style="4"/>
    <col min="1533" max="1533" width="8" style="4" customWidth="1"/>
    <col min="1534" max="1534" width="40.140625" style="4" customWidth="1"/>
    <col min="1535" max="1538" width="13.85546875" style="4" customWidth="1"/>
    <col min="1539" max="1539" width="12.42578125" style="4" customWidth="1"/>
    <col min="1540" max="1540" width="8.7109375" style="4" customWidth="1"/>
    <col min="1541" max="1541" width="24.140625" style="4" customWidth="1"/>
    <col min="1542" max="1542" width="11.42578125" style="4"/>
    <col min="1543" max="1543" width="21" style="4" bestFit="1" customWidth="1"/>
    <col min="1544" max="1788" width="11.42578125" style="4"/>
    <col min="1789" max="1789" width="8" style="4" customWidth="1"/>
    <col min="1790" max="1790" width="40.140625" style="4" customWidth="1"/>
    <col min="1791" max="1794" width="13.85546875" style="4" customWidth="1"/>
    <col min="1795" max="1795" width="12.42578125" style="4" customWidth="1"/>
    <col min="1796" max="1796" width="8.7109375" style="4" customWidth="1"/>
    <col min="1797" max="1797" width="24.140625" style="4" customWidth="1"/>
    <col min="1798" max="1798" width="11.42578125" style="4"/>
    <col min="1799" max="1799" width="21" style="4" bestFit="1" customWidth="1"/>
    <col min="1800" max="2044" width="11.42578125" style="4"/>
    <col min="2045" max="2045" width="8" style="4" customWidth="1"/>
    <col min="2046" max="2046" width="40.140625" style="4" customWidth="1"/>
    <col min="2047" max="2050" width="13.85546875" style="4" customWidth="1"/>
    <col min="2051" max="2051" width="12.42578125" style="4" customWidth="1"/>
    <col min="2052" max="2052" width="8.7109375" style="4" customWidth="1"/>
    <col min="2053" max="2053" width="24.140625" style="4" customWidth="1"/>
    <col min="2054" max="2054" width="11.42578125" style="4"/>
    <col min="2055" max="2055" width="21" style="4" bestFit="1" customWidth="1"/>
    <col min="2056" max="2300" width="11.42578125" style="4"/>
    <col min="2301" max="2301" width="8" style="4" customWidth="1"/>
    <col min="2302" max="2302" width="40.140625" style="4" customWidth="1"/>
    <col min="2303" max="2306" width="13.85546875" style="4" customWidth="1"/>
    <col min="2307" max="2307" width="12.42578125" style="4" customWidth="1"/>
    <col min="2308" max="2308" width="8.7109375" style="4" customWidth="1"/>
    <col min="2309" max="2309" width="24.140625" style="4" customWidth="1"/>
    <col min="2310" max="2310" width="11.42578125" style="4"/>
    <col min="2311" max="2311" width="21" style="4" bestFit="1" customWidth="1"/>
    <col min="2312" max="2556" width="11.42578125" style="4"/>
    <col min="2557" max="2557" width="8" style="4" customWidth="1"/>
    <col min="2558" max="2558" width="40.140625" style="4" customWidth="1"/>
    <col min="2559" max="2562" width="13.85546875" style="4" customWidth="1"/>
    <col min="2563" max="2563" width="12.42578125" style="4" customWidth="1"/>
    <col min="2564" max="2564" width="8.7109375" style="4" customWidth="1"/>
    <col min="2565" max="2565" width="24.140625" style="4" customWidth="1"/>
    <col min="2566" max="2566" width="11.42578125" style="4"/>
    <col min="2567" max="2567" width="21" style="4" bestFit="1" customWidth="1"/>
    <col min="2568" max="2812" width="11.42578125" style="4"/>
    <col min="2813" max="2813" width="8" style="4" customWidth="1"/>
    <col min="2814" max="2814" width="40.140625" style="4" customWidth="1"/>
    <col min="2815" max="2818" width="13.85546875" style="4" customWidth="1"/>
    <col min="2819" max="2819" width="12.42578125" style="4" customWidth="1"/>
    <col min="2820" max="2820" width="8.7109375" style="4" customWidth="1"/>
    <col min="2821" max="2821" width="24.140625" style="4" customWidth="1"/>
    <col min="2822" max="2822" width="11.42578125" style="4"/>
    <col min="2823" max="2823" width="21" style="4" bestFit="1" customWidth="1"/>
    <col min="2824" max="3068" width="11.42578125" style="4"/>
    <col min="3069" max="3069" width="8" style="4" customWidth="1"/>
    <col min="3070" max="3070" width="40.140625" style="4" customWidth="1"/>
    <col min="3071" max="3074" width="13.85546875" style="4" customWidth="1"/>
    <col min="3075" max="3075" width="12.42578125" style="4" customWidth="1"/>
    <col min="3076" max="3076" width="8.7109375" style="4" customWidth="1"/>
    <col min="3077" max="3077" width="24.140625" style="4" customWidth="1"/>
    <col min="3078" max="3078" width="11.42578125" style="4"/>
    <col min="3079" max="3079" width="21" style="4" bestFit="1" customWidth="1"/>
    <col min="3080" max="3324" width="11.42578125" style="4"/>
    <col min="3325" max="3325" width="8" style="4" customWidth="1"/>
    <col min="3326" max="3326" width="40.140625" style="4" customWidth="1"/>
    <col min="3327" max="3330" width="13.85546875" style="4" customWidth="1"/>
    <col min="3331" max="3331" width="12.42578125" style="4" customWidth="1"/>
    <col min="3332" max="3332" width="8.7109375" style="4" customWidth="1"/>
    <col min="3333" max="3333" width="24.140625" style="4" customWidth="1"/>
    <col min="3334" max="3334" width="11.42578125" style="4"/>
    <col min="3335" max="3335" width="21" style="4" bestFit="1" customWidth="1"/>
    <col min="3336" max="3580" width="11.42578125" style="4"/>
    <col min="3581" max="3581" width="8" style="4" customWidth="1"/>
    <col min="3582" max="3582" width="40.140625" style="4" customWidth="1"/>
    <col min="3583" max="3586" width="13.85546875" style="4" customWidth="1"/>
    <col min="3587" max="3587" width="12.42578125" style="4" customWidth="1"/>
    <col min="3588" max="3588" width="8.7109375" style="4" customWidth="1"/>
    <col min="3589" max="3589" width="24.140625" style="4" customWidth="1"/>
    <col min="3590" max="3590" width="11.42578125" style="4"/>
    <col min="3591" max="3591" width="21" style="4" bestFit="1" customWidth="1"/>
    <col min="3592" max="3836" width="11.42578125" style="4"/>
    <col min="3837" max="3837" width="8" style="4" customWidth="1"/>
    <col min="3838" max="3838" width="40.140625" style="4" customWidth="1"/>
    <col min="3839" max="3842" width="13.85546875" style="4" customWidth="1"/>
    <col min="3843" max="3843" width="12.42578125" style="4" customWidth="1"/>
    <col min="3844" max="3844" width="8.7109375" style="4" customWidth="1"/>
    <col min="3845" max="3845" width="24.140625" style="4" customWidth="1"/>
    <col min="3846" max="3846" width="11.42578125" style="4"/>
    <col min="3847" max="3847" width="21" style="4" bestFit="1" customWidth="1"/>
    <col min="3848" max="4092" width="11.42578125" style="4"/>
    <col min="4093" max="4093" width="8" style="4" customWidth="1"/>
    <col min="4094" max="4094" width="40.140625" style="4" customWidth="1"/>
    <col min="4095" max="4098" width="13.85546875" style="4" customWidth="1"/>
    <col min="4099" max="4099" width="12.42578125" style="4" customWidth="1"/>
    <col min="4100" max="4100" width="8.7109375" style="4" customWidth="1"/>
    <col min="4101" max="4101" width="24.140625" style="4" customWidth="1"/>
    <col min="4102" max="4102" width="11.42578125" style="4"/>
    <col min="4103" max="4103" width="21" style="4" bestFit="1" customWidth="1"/>
    <col min="4104" max="4348" width="11.42578125" style="4"/>
    <col min="4349" max="4349" width="8" style="4" customWidth="1"/>
    <col min="4350" max="4350" width="40.140625" style="4" customWidth="1"/>
    <col min="4351" max="4354" width="13.85546875" style="4" customWidth="1"/>
    <col min="4355" max="4355" width="12.42578125" style="4" customWidth="1"/>
    <col min="4356" max="4356" width="8.7109375" style="4" customWidth="1"/>
    <col min="4357" max="4357" width="24.140625" style="4" customWidth="1"/>
    <col min="4358" max="4358" width="11.42578125" style="4"/>
    <col min="4359" max="4359" width="21" style="4" bestFit="1" customWidth="1"/>
    <col min="4360" max="4604" width="11.42578125" style="4"/>
    <col min="4605" max="4605" width="8" style="4" customWidth="1"/>
    <col min="4606" max="4606" width="40.140625" style="4" customWidth="1"/>
    <col min="4607" max="4610" width="13.85546875" style="4" customWidth="1"/>
    <col min="4611" max="4611" width="12.42578125" style="4" customWidth="1"/>
    <col min="4612" max="4612" width="8.7109375" style="4" customWidth="1"/>
    <col min="4613" max="4613" width="24.140625" style="4" customWidth="1"/>
    <col min="4614" max="4614" width="11.42578125" style="4"/>
    <col min="4615" max="4615" width="21" style="4" bestFit="1" customWidth="1"/>
    <col min="4616" max="4860" width="11.42578125" style="4"/>
    <col min="4861" max="4861" width="8" style="4" customWidth="1"/>
    <col min="4862" max="4862" width="40.140625" style="4" customWidth="1"/>
    <col min="4863" max="4866" width="13.85546875" style="4" customWidth="1"/>
    <col min="4867" max="4867" width="12.42578125" style="4" customWidth="1"/>
    <col min="4868" max="4868" width="8.7109375" style="4" customWidth="1"/>
    <col min="4869" max="4869" width="24.140625" style="4" customWidth="1"/>
    <col min="4870" max="4870" width="11.42578125" style="4"/>
    <col min="4871" max="4871" width="21" style="4" bestFit="1" customWidth="1"/>
    <col min="4872" max="5116" width="11.42578125" style="4"/>
    <col min="5117" max="5117" width="8" style="4" customWidth="1"/>
    <col min="5118" max="5118" width="40.140625" style="4" customWidth="1"/>
    <col min="5119" max="5122" width="13.85546875" style="4" customWidth="1"/>
    <col min="5123" max="5123" width="12.42578125" style="4" customWidth="1"/>
    <col min="5124" max="5124" width="8.7109375" style="4" customWidth="1"/>
    <col min="5125" max="5125" width="24.140625" style="4" customWidth="1"/>
    <col min="5126" max="5126" width="11.42578125" style="4"/>
    <col min="5127" max="5127" width="21" style="4" bestFit="1" customWidth="1"/>
    <col min="5128" max="5372" width="11.42578125" style="4"/>
    <col min="5373" max="5373" width="8" style="4" customWidth="1"/>
    <col min="5374" max="5374" width="40.140625" style="4" customWidth="1"/>
    <col min="5375" max="5378" width="13.85546875" style="4" customWidth="1"/>
    <col min="5379" max="5379" width="12.42578125" style="4" customWidth="1"/>
    <col min="5380" max="5380" width="8.7109375" style="4" customWidth="1"/>
    <col min="5381" max="5381" width="24.140625" style="4" customWidth="1"/>
    <col min="5382" max="5382" width="11.42578125" style="4"/>
    <col min="5383" max="5383" width="21" style="4" bestFit="1" customWidth="1"/>
    <col min="5384" max="5628" width="11.42578125" style="4"/>
    <col min="5629" max="5629" width="8" style="4" customWidth="1"/>
    <col min="5630" max="5630" width="40.140625" style="4" customWidth="1"/>
    <col min="5631" max="5634" width="13.85546875" style="4" customWidth="1"/>
    <col min="5635" max="5635" width="12.42578125" style="4" customWidth="1"/>
    <col min="5636" max="5636" width="8.7109375" style="4" customWidth="1"/>
    <col min="5637" max="5637" width="24.140625" style="4" customWidth="1"/>
    <col min="5638" max="5638" width="11.42578125" style="4"/>
    <col min="5639" max="5639" width="21" style="4" bestFit="1" customWidth="1"/>
    <col min="5640" max="5884" width="11.42578125" style="4"/>
    <col min="5885" max="5885" width="8" style="4" customWidth="1"/>
    <col min="5886" max="5886" width="40.140625" style="4" customWidth="1"/>
    <col min="5887" max="5890" width="13.85546875" style="4" customWidth="1"/>
    <col min="5891" max="5891" width="12.42578125" style="4" customWidth="1"/>
    <col min="5892" max="5892" width="8.7109375" style="4" customWidth="1"/>
    <col min="5893" max="5893" width="24.140625" style="4" customWidth="1"/>
    <col min="5894" max="5894" width="11.42578125" style="4"/>
    <col min="5895" max="5895" width="21" style="4" bestFit="1" customWidth="1"/>
    <col min="5896" max="6140" width="11.42578125" style="4"/>
    <col min="6141" max="6141" width="8" style="4" customWidth="1"/>
    <col min="6142" max="6142" width="40.140625" style="4" customWidth="1"/>
    <col min="6143" max="6146" width="13.85546875" style="4" customWidth="1"/>
    <col min="6147" max="6147" width="12.42578125" style="4" customWidth="1"/>
    <col min="6148" max="6148" width="8.7109375" style="4" customWidth="1"/>
    <col min="6149" max="6149" width="24.140625" style="4" customWidth="1"/>
    <col min="6150" max="6150" width="11.42578125" style="4"/>
    <col min="6151" max="6151" width="21" style="4" bestFit="1" customWidth="1"/>
    <col min="6152" max="6396" width="11.42578125" style="4"/>
    <col min="6397" max="6397" width="8" style="4" customWidth="1"/>
    <col min="6398" max="6398" width="40.140625" style="4" customWidth="1"/>
    <col min="6399" max="6402" width="13.85546875" style="4" customWidth="1"/>
    <col min="6403" max="6403" width="12.42578125" style="4" customWidth="1"/>
    <col min="6404" max="6404" width="8.7109375" style="4" customWidth="1"/>
    <col min="6405" max="6405" width="24.140625" style="4" customWidth="1"/>
    <col min="6406" max="6406" width="11.42578125" style="4"/>
    <col min="6407" max="6407" width="21" style="4" bestFit="1" customWidth="1"/>
    <col min="6408" max="6652" width="11.42578125" style="4"/>
    <col min="6653" max="6653" width="8" style="4" customWidth="1"/>
    <col min="6654" max="6654" width="40.140625" style="4" customWidth="1"/>
    <col min="6655" max="6658" width="13.85546875" style="4" customWidth="1"/>
    <col min="6659" max="6659" width="12.42578125" style="4" customWidth="1"/>
    <col min="6660" max="6660" width="8.7109375" style="4" customWidth="1"/>
    <col min="6661" max="6661" width="24.140625" style="4" customWidth="1"/>
    <col min="6662" max="6662" width="11.42578125" style="4"/>
    <col min="6663" max="6663" width="21" style="4" bestFit="1" customWidth="1"/>
    <col min="6664" max="6908" width="11.42578125" style="4"/>
    <col min="6909" max="6909" width="8" style="4" customWidth="1"/>
    <col min="6910" max="6910" width="40.140625" style="4" customWidth="1"/>
    <col min="6911" max="6914" width="13.85546875" style="4" customWidth="1"/>
    <col min="6915" max="6915" width="12.42578125" style="4" customWidth="1"/>
    <col min="6916" max="6916" width="8.7109375" style="4" customWidth="1"/>
    <col min="6917" max="6917" width="24.140625" style="4" customWidth="1"/>
    <col min="6918" max="6918" width="11.42578125" style="4"/>
    <col min="6919" max="6919" width="21" style="4" bestFit="1" customWidth="1"/>
    <col min="6920" max="7164" width="11.42578125" style="4"/>
    <col min="7165" max="7165" width="8" style="4" customWidth="1"/>
    <col min="7166" max="7166" width="40.140625" style="4" customWidth="1"/>
    <col min="7167" max="7170" width="13.85546875" style="4" customWidth="1"/>
    <col min="7171" max="7171" width="12.42578125" style="4" customWidth="1"/>
    <col min="7172" max="7172" width="8.7109375" style="4" customWidth="1"/>
    <col min="7173" max="7173" width="24.140625" style="4" customWidth="1"/>
    <col min="7174" max="7174" width="11.42578125" style="4"/>
    <col min="7175" max="7175" width="21" style="4" bestFit="1" customWidth="1"/>
    <col min="7176" max="7420" width="11.42578125" style="4"/>
    <col min="7421" max="7421" width="8" style="4" customWidth="1"/>
    <col min="7422" max="7422" width="40.140625" style="4" customWidth="1"/>
    <col min="7423" max="7426" width="13.85546875" style="4" customWidth="1"/>
    <col min="7427" max="7427" width="12.42578125" style="4" customWidth="1"/>
    <col min="7428" max="7428" width="8.7109375" style="4" customWidth="1"/>
    <col min="7429" max="7429" width="24.140625" style="4" customWidth="1"/>
    <col min="7430" max="7430" width="11.42578125" style="4"/>
    <col min="7431" max="7431" width="21" style="4" bestFit="1" customWidth="1"/>
    <col min="7432" max="7676" width="11.42578125" style="4"/>
    <col min="7677" max="7677" width="8" style="4" customWidth="1"/>
    <col min="7678" max="7678" width="40.140625" style="4" customWidth="1"/>
    <col min="7679" max="7682" width="13.85546875" style="4" customWidth="1"/>
    <col min="7683" max="7683" width="12.42578125" style="4" customWidth="1"/>
    <col min="7684" max="7684" width="8.7109375" style="4" customWidth="1"/>
    <col min="7685" max="7685" width="24.140625" style="4" customWidth="1"/>
    <col min="7686" max="7686" width="11.42578125" style="4"/>
    <col min="7687" max="7687" width="21" style="4" bestFit="1" customWidth="1"/>
    <col min="7688" max="7932" width="11.42578125" style="4"/>
    <col min="7933" max="7933" width="8" style="4" customWidth="1"/>
    <col min="7934" max="7934" width="40.140625" style="4" customWidth="1"/>
    <col min="7935" max="7938" width="13.85546875" style="4" customWidth="1"/>
    <col min="7939" max="7939" width="12.42578125" style="4" customWidth="1"/>
    <col min="7940" max="7940" width="8.7109375" style="4" customWidth="1"/>
    <col min="7941" max="7941" width="24.140625" style="4" customWidth="1"/>
    <col min="7942" max="7942" width="11.42578125" style="4"/>
    <col min="7943" max="7943" width="21" style="4" bestFit="1" customWidth="1"/>
    <col min="7944" max="8188" width="11.42578125" style="4"/>
    <col min="8189" max="8189" width="8" style="4" customWidth="1"/>
    <col min="8190" max="8190" width="40.140625" style="4" customWidth="1"/>
    <col min="8191" max="8194" width="13.85546875" style="4" customWidth="1"/>
    <col min="8195" max="8195" width="12.42578125" style="4" customWidth="1"/>
    <col min="8196" max="8196" width="8.7109375" style="4" customWidth="1"/>
    <col min="8197" max="8197" width="24.140625" style="4" customWidth="1"/>
    <col min="8198" max="8198" width="11.42578125" style="4"/>
    <col min="8199" max="8199" width="21" style="4" bestFit="1" customWidth="1"/>
    <col min="8200" max="8444" width="11.42578125" style="4"/>
    <col min="8445" max="8445" width="8" style="4" customWidth="1"/>
    <col min="8446" max="8446" width="40.140625" style="4" customWidth="1"/>
    <col min="8447" max="8450" width="13.85546875" style="4" customWidth="1"/>
    <col min="8451" max="8451" width="12.42578125" style="4" customWidth="1"/>
    <col min="8452" max="8452" width="8.7109375" style="4" customWidth="1"/>
    <col min="8453" max="8453" width="24.140625" style="4" customWidth="1"/>
    <col min="8454" max="8454" width="11.42578125" style="4"/>
    <col min="8455" max="8455" width="21" style="4" bestFit="1" customWidth="1"/>
    <col min="8456" max="8700" width="11.42578125" style="4"/>
    <col min="8701" max="8701" width="8" style="4" customWidth="1"/>
    <col min="8702" max="8702" width="40.140625" style="4" customWidth="1"/>
    <col min="8703" max="8706" width="13.85546875" style="4" customWidth="1"/>
    <col min="8707" max="8707" width="12.42578125" style="4" customWidth="1"/>
    <col min="8708" max="8708" width="8.7109375" style="4" customWidth="1"/>
    <col min="8709" max="8709" width="24.140625" style="4" customWidth="1"/>
    <col min="8710" max="8710" width="11.42578125" style="4"/>
    <col min="8711" max="8711" width="21" style="4" bestFit="1" customWidth="1"/>
    <col min="8712" max="8956" width="11.42578125" style="4"/>
    <col min="8957" max="8957" width="8" style="4" customWidth="1"/>
    <col min="8958" max="8958" width="40.140625" style="4" customWidth="1"/>
    <col min="8959" max="8962" width="13.85546875" style="4" customWidth="1"/>
    <col min="8963" max="8963" width="12.42578125" style="4" customWidth="1"/>
    <col min="8964" max="8964" width="8.7109375" style="4" customWidth="1"/>
    <col min="8965" max="8965" width="24.140625" style="4" customWidth="1"/>
    <col min="8966" max="8966" width="11.42578125" style="4"/>
    <col min="8967" max="8967" width="21" style="4" bestFit="1" customWidth="1"/>
    <col min="8968" max="9212" width="11.42578125" style="4"/>
    <col min="9213" max="9213" width="8" style="4" customWidth="1"/>
    <col min="9214" max="9214" width="40.140625" style="4" customWidth="1"/>
    <col min="9215" max="9218" width="13.85546875" style="4" customWidth="1"/>
    <col min="9219" max="9219" width="12.42578125" style="4" customWidth="1"/>
    <col min="9220" max="9220" width="8.7109375" style="4" customWidth="1"/>
    <col min="9221" max="9221" width="24.140625" style="4" customWidth="1"/>
    <col min="9222" max="9222" width="11.42578125" style="4"/>
    <col min="9223" max="9223" width="21" style="4" bestFit="1" customWidth="1"/>
    <col min="9224" max="9468" width="11.42578125" style="4"/>
    <col min="9469" max="9469" width="8" style="4" customWidth="1"/>
    <col min="9470" max="9470" width="40.140625" style="4" customWidth="1"/>
    <col min="9471" max="9474" width="13.85546875" style="4" customWidth="1"/>
    <col min="9475" max="9475" width="12.42578125" style="4" customWidth="1"/>
    <col min="9476" max="9476" width="8.7109375" style="4" customWidth="1"/>
    <col min="9477" max="9477" width="24.140625" style="4" customWidth="1"/>
    <col min="9478" max="9478" width="11.42578125" style="4"/>
    <col min="9479" max="9479" width="21" style="4" bestFit="1" customWidth="1"/>
    <col min="9480" max="9724" width="11.42578125" style="4"/>
    <col min="9725" max="9725" width="8" style="4" customWidth="1"/>
    <col min="9726" max="9726" width="40.140625" style="4" customWidth="1"/>
    <col min="9727" max="9730" width="13.85546875" style="4" customWidth="1"/>
    <col min="9731" max="9731" width="12.42578125" style="4" customWidth="1"/>
    <col min="9732" max="9732" width="8.7109375" style="4" customWidth="1"/>
    <col min="9733" max="9733" width="24.140625" style="4" customWidth="1"/>
    <col min="9734" max="9734" width="11.42578125" style="4"/>
    <col min="9735" max="9735" width="21" style="4" bestFit="1" customWidth="1"/>
    <col min="9736" max="9980" width="11.42578125" style="4"/>
    <col min="9981" max="9981" width="8" style="4" customWidth="1"/>
    <col min="9982" max="9982" width="40.140625" style="4" customWidth="1"/>
    <col min="9983" max="9986" width="13.85546875" style="4" customWidth="1"/>
    <col min="9987" max="9987" width="12.42578125" style="4" customWidth="1"/>
    <col min="9988" max="9988" width="8.7109375" style="4" customWidth="1"/>
    <col min="9989" max="9989" width="24.140625" style="4" customWidth="1"/>
    <col min="9990" max="9990" width="11.42578125" style="4"/>
    <col min="9991" max="9991" width="21" style="4" bestFit="1" customWidth="1"/>
    <col min="9992" max="10236" width="11.42578125" style="4"/>
    <col min="10237" max="10237" width="8" style="4" customWidth="1"/>
    <col min="10238" max="10238" width="40.140625" style="4" customWidth="1"/>
    <col min="10239" max="10242" width="13.85546875" style="4" customWidth="1"/>
    <col min="10243" max="10243" width="12.42578125" style="4" customWidth="1"/>
    <col min="10244" max="10244" width="8.7109375" style="4" customWidth="1"/>
    <col min="10245" max="10245" width="24.140625" style="4" customWidth="1"/>
    <col min="10246" max="10246" width="11.42578125" style="4"/>
    <col min="10247" max="10247" width="21" style="4" bestFit="1" customWidth="1"/>
    <col min="10248" max="10492" width="11.42578125" style="4"/>
    <col min="10493" max="10493" width="8" style="4" customWidth="1"/>
    <col min="10494" max="10494" width="40.140625" style="4" customWidth="1"/>
    <col min="10495" max="10498" width="13.85546875" style="4" customWidth="1"/>
    <col min="10499" max="10499" width="12.42578125" style="4" customWidth="1"/>
    <col min="10500" max="10500" width="8.7109375" style="4" customWidth="1"/>
    <col min="10501" max="10501" width="24.140625" style="4" customWidth="1"/>
    <col min="10502" max="10502" width="11.42578125" style="4"/>
    <col min="10503" max="10503" width="21" style="4" bestFit="1" customWidth="1"/>
    <col min="10504" max="10748" width="11.42578125" style="4"/>
    <col min="10749" max="10749" width="8" style="4" customWidth="1"/>
    <col min="10750" max="10750" width="40.140625" style="4" customWidth="1"/>
    <col min="10751" max="10754" width="13.85546875" style="4" customWidth="1"/>
    <col min="10755" max="10755" width="12.42578125" style="4" customWidth="1"/>
    <col min="10756" max="10756" width="8.7109375" style="4" customWidth="1"/>
    <col min="10757" max="10757" width="24.140625" style="4" customWidth="1"/>
    <col min="10758" max="10758" width="11.42578125" style="4"/>
    <col min="10759" max="10759" width="21" style="4" bestFit="1" customWidth="1"/>
    <col min="10760" max="11004" width="11.42578125" style="4"/>
    <col min="11005" max="11005" width="8" style="4" customWidth="1"/>
    <col min="11006" max="11006" width="40.140625" style="4" customWidth="1"/>
    <col min="11007" max="11010" width="13.85546875" style="4" customWidth="1"/>
    <col min="11011" max="11011" width="12.42578125" style="4" customWidth="1"/>
    <col min="11012" max="11012" width="8.7109375" style="4" customWidth="1"/>
    <col min="11013" max="11013" width="24.140625" style="4" customWidth="1"/>
    <col min="11014" max="11014" width="11.42578125" style="4"/>
    <col min="11015" max="11015" width="21" style="4" bestFit="1" customWidth="1"/>
    <col min="11016" max="11260" width="11.42578125" style="4"/>
    <col min="11261" max="11261" width="8" style="4" customWidth="1"/>
    <col min="11262" max="11262" width="40.140625" style="4" customWidth="1"/>
    <col min="11263" max="11266" width="13.85546875" style="4" customWidth="1"/>
    <col min="11267" max="11267" width="12.42578125" style="4" customWidth="1"/>
    <col min="11268" max="11268" width="8.7109375" style="4" customWidth="1"/>
    <col min="11269" max="11269" width="24.140625" style="4" customWidth="1"/>
    <col min="11270" max="11270" width="11.42578125" style="4"/>
    <col min="11271" max="11271" width="21" style="4" bestFit="1" customWidth="1"/>
    <col min="11272" max="11516" width="11.42578125" style="4"/>
    <col min="11517" max="11517" width="8" style="4" customWidth="1"/>
    <col min="11518" max="11518" width="40.140625" style="4" customWidth="1"/>
    <col min="11519" max="11522" width="13.85546875" style="4" customWidth="1"/>
    <col min="11523" max="11523" width="12.42578125" style="4" customWidth="1"/>
    <col min="11524" max="11524" width="8.7109375" style="4" customWidth="1"/>
    <col min="11525" max="11525" width="24.140625" style="4" customWidth="1"/>
    <col min="11526" max="11526" width="11.42578125" style="4"/>
    <col min="11527" max="11527" width="21" style="4" bestFit="1" customWidth="1"/>
    <col min="11528" max="11772" width="11.42578125" style="4"/>
    <col min="11773" max="11773" width="8" style="4" customWidth="1"/>
    <col min="11774" max="11774" width="40.140625" style="4" customWidth="1"/>
    <col min="11775" max="11778" width="13.85546875" style="4" customWidth="1"/>
    <col min="11779" max="11779" width="12.42578125" style="4" customWidth="1"/>
    <col min="11780" max="11780" width="8.7109375" style="4" customWidth="1"/>
    <col min="11781" max="11781" width="24.140625" style="4" customWidth="1"/>
    <col min="11782" max="11782" width="11.42578125" style="4"/>
    <col min="11783" max="11783" width="21" style="4" bestFit="1" customWidth="1"/>
    <col min="11784" max="12028" width="11.42578125" style="4"/>
    <col min="12029" max="12029" width="8" style="4" customWidth="1"/>
    <col min="12030" max="12030" width="40.140625" style="4" customWidth="1"/>
    <col min="12031" max="12034" width="13.85546875" style="4" customWidth="1"/>
    <col min="12035" max="12035" width="12.42578125" style="4" customWidth="1"/>
    <col min="12036" max="12036" width="8.7109375" style="4" customWidth="1"/>
    <col min="12037" max="12037" width="24.140625" style="4" customWidth="1"/>
    <col min="12038" max="12038" width="11.42578125" style="4"/>
    <col min="12039" max="12039" width="21" style="4" bestFit="1" customWidth="1"/>
    <col min="12040" max="12284" width="11.42578125" style="4"/>
    <col min="12285" max="12285" width="8" style="4" customWidth="1"/>
    <col min="12286" max="12286" width="40.140625" style="4" customWidth="1"/>
    <col min="12287" max="12290" width="13.85546875" style="4" customWidth="1"/>
    <col min="12291" max="12291" width="12.42578125" style="4" customWidth="1"/>
    <col min="12292" max="12292" width="8.7109375" style="4" customWidth="1"/>
    <col min="12293" max="12293" width="24.140625" style="4" customWidth="1"/>
    <col min="12294" max="12294" width="11.42578125" style="4"/>
    <col min="12295" max="12295" width="21" style="4" bestFit="1" customWidth="1"/>
    <col min="12296" max="12540" width="11.42578125" style="4"/>
    <col min="12541" max="12541" width="8" style="4" customWidth="1"/>
    <col min="12542" max="12542" width="40.140625" style="4" customWidth="1"/>
    <col min="12543" max="12546" width="13.85546875" style="4" customWidth="1"/>
    <col min="12547" max="12547" width="12.42578125" style="4" customWidth="1"/>
    <col min="12548" max="12548" width="8.7109375" style="4" customWidth="1"/>
    <col min="12549" max="12549" width="24.140625" style="4" customWidth="1"/>
    <col min="12550" max="12550" width="11.42578125" style="4"/>
    <col min="12551" max="12551" width="21" style="4" bestFit="1" customWidth="1"/>
    <col min="12552" max="12796" width="11.42578125" style="4"/>
    <col min="12797" max="12797" width="8" style="4" customWidth="1"/>
    <col min="12798" max="12798" width="40.140625" style="4" customWidth="1"/>
    <col min="12799" max="12802" width="13.85546875" style="4" customWidth="1"/>
    <col min="12803" max="12803" width="12.42578125" style="4" customWidth="1"/>
    <col min="12804" max="12804" width="8.7109375" style="4" customWidth="1"/>
    <col min="12805" max="12805" width="24.140625" style="4" customWidth="1"/>
    <col min="12806" max="12806" width="11.42578125" style="4"/>
    <col min="12807" max="12807" width="21" style="4" bestFit="1" customWidth="1"/>
    <col min="12808" max="13052" width="11.42578125" style="4"/>
    <col min="13053" max="13053" width="8" style="4" customWidth="1"/>
    <col min="13054" max="13054" width="40.140625" style="4" customWidth="1"/>
    <col min="13055" max="13058" width="13.85546875" style="4" customWidth="1"/>
    <col min="13059" max="13059" width="12.42578125" style="4" customWidth="1"/>
    <col min="13060" max="13060" width="8.7109375" style="4" customWidth="1"/>
    <col min="13061" max="13061" width="24.140625" style="4" customWidth="1"/>
    <col min="13062" max="13062" width="11.42578125" style="4"/>
    <col min="13063" max="13063" width="21" style="4" bestFit="1" customWidth="1"/>
    <col min="13064" max="13308" width="11.42578125" style="4"/>
    <col min="13309" max="13309" width="8" style="4" customWidth="1"/>
    <col min="13310" max="13310" width="40.140625" style="4" customWidth="1"/>
    <col min="13311" max="13314" width="13.85546875" style="4" customWidth="1"/>
    <col min="13315" max="13315" width="12.42578125" style="4" customWidth="1"/>
    <col min="13316" max="13316" width="8.7109375" style="4" customWidth="1"/>
    <col min="13317" max="13317" width="24.140625" style="4" customWidth="1"/>
    <col min="13318" max="13318" width="11.42578125" style="4"/>
    <col min="13319" max="13319" width="21" style="4" bestFit="1" customWidth="1"/>
    <col min="13320" max="13564" width="11.42578125" style="4"/>
    <col min="13565" max="13565" width="8" style="4" customWidth="1"/>
    <col min="13566" max="13566" width="40.140625" style="4" customWidth="1"/>
    <col min="13567" max="13570" width="13.85546875" style="4" customWidth="1"/>
    <col min="13571" max="13571" width="12.42578125" style="4" customWidth="1"/>
    <col min="13572" max="13572" width="8.7109375" style="4" customWidth="1"/>
    <col min="13573" max="13573" width="24.140625" style="4" customWidth="1"/>
    <col min="13574" max="13574" width="11.42578125" style="4"/>
    <col min="13575" max="13575" width="21" style="4" bestFit="1" customWidth="1"/>
    <col min="13576" max="13820" width="11.42578125" style="4"/>
    <col min="13821" max="13821" width="8" style="4" customWidth="1"/>
    <col min="13822" max="13822" width="40.140625" style="4" customWidth="1"/>
    <col min="13823" max="13826" width="13.85546875" style="4" customWidth="1"/>
    <col min="13827" max="13827" width="12.42578125" style="4" customWidth="1"/>
    <col min="13828" max="13828" width="8.7109375" style="4" customWidth="1"/>
    <col min="13829" max="13829" width="24.140625" style="4" customWidth="1"/>
    <col min="13830" max="13830" width="11.42578125" style="4"/>
    <col min="13831" max="13831" width="21" style="4" bestFit="1" customWidth="1"/>
    <col min="13832" max="14076" width="11.42578125" style="4"/>
    <col min="14077" max="14077" width="8" style="4" customWidth="1"/>
    <col min="14078" max="14078" width="40.140625" style="4" customWidth="1"/>
    <col min="14079" max="14082" width="13.85546875" style="4" customWidth="1"/>
    <col min="14083" max="14083" width="12.42578125" style="4" customWidth="1"/>
    <col min="14084" max="14084" width="8.7109375" style="4" customWidth="1"/>
    <col min="14085" max="14085" width="24.140625" style="4" customWidth="1"/>
    <col min="14086" max="14086" width="11.42578125" style="4"/>
    <col min="14087" max="14087" width="21" style="4" bestFit="1" customWidth="1"/>
    <col min="14088" max="14332" width="11.42578125" style="4"/>
    <col min="14333" max="14333" width="8" style="4" customWidth="1"/>
    <col min="14334" max="14334" width="40.140625" style="4" customWidth="1"/>
    <col min="14335" max="14338" width="13.85546875" style="4" customWidth="1"/>
    <col min="14339" max="14339" width="12.42578125" style="4" customWidth="1"/>
    <col min="14340" max="14340" width="8.7109375" style="4" customWidth="1"/>
    <col min="14341" max="14341" width="24.140625" style="4" customWidth="1"/>
    <col min="14342" max="14342" width="11.42578125" style="4"/>
    <col min="14343" max="14343" width="21" style="4" bestFit="1" customWidth="1"/>
    <col min="14344" max="14588" width="11.42578125" style="4"/>
    <col min="14589" max="14589" width="8" style="4" customWidth="1"/>
    <col min="14590" max="14590" width="40.140625" style="4" customWidth="1"/>
    <col min="14591" max="14594" width="13.85546875" style="4" customWidth="1"/>
    <col min="14595" max="14595" width="12.42578125" style="4" customWidth="1"/>
    <col min="14596" max="14596" width="8.7109375" style="4" customWidth="1"/>
    <col min="14597" max="14597" width="24.140625" style="4" customWidth="1"/>
    <col min="14598" max="14598" width="11.42578125" style="4"/>
    <col min="14599" max="14599" width="21" style="4" bestFit="1" customWidth="1"/>
    <col min="14600" max="14844" width="11.42578125" style="4"/>
    <col min="14845" max="14845" width="8" style="4" customWidth="1"/>
    <col min="14846" max="14846" width="40.140625" style="4" customWidth="1"/>
    <col min="14847" max="14850" width="13.85546875" style="4" customWidth="1"/>
    <col min="14851" max="14851" width="12.42578125" style="4" customWidth="1"/>
    <col min="14852" max="14852" width="8.7109375" style="4" customWidth="1"/>
    <col min="14853" max="14853" width="24.140625" style="4" customWidth="1"/>
    <col min="14854" max="14854" width="11.42578125" style="4"/>
    <col min="14855" max="14855" width="21" style="4" bestFit="1" customWidth="1"/>
    <col min="14856" max="15100" width="11.42578125" style="4"/>
    <col min="15101" max="15101" width="8" style="4" customWidth="1"/>
    <col min="15102" max="15102" width="40.140625" style="4" customWidth="1"/>
    <col min="15103" max="15106" width="13.85546875" style="4" customWidth="1"/>
    <col min="15107" max="15107" width="12.42578125" style="4" customWidth="1"/>
    <col min="15108" max="15108" width="8.7109375" style="4" customWidth="1"/>
    <col min="15109" max="15109" width="24.140625" style="4" customWidth="1"/>
    <col min="15110" max="15110" width="11.42578125" style="4"/>
    <col min="15111" max="15111" width="21" style="4" bestFit="1" customWidth="1"/>
    <col min="15112" max="15356" width="11.42578125" style="4"/>
    <col min="15357" max="15357" width="8" style="4" customWidth="1"/>
    <col min="15358" max="15358" width="40.140625" style="4" customWidth="1"/>
    <col min="15359" max="15362" width="13.85546875" style="4" customWidth="1"/>
    <col min="15363" max="15363" width="12.42578125" style="4" customWidth="1"/>
    <col min="15364" max="15364" width="8.7109375" style="4" customWidth="1"/>
    <col min="15365" max="15365" width="24.140625" style="4" customWidth="1"/>
    <col min="15366" max="15366" width="11.42578125" style="4"/>
    <col min="15367" max="15367" width="21" style="4" bestFit="1" customWidth="1"/>
    <col min="15368" max="15612" width="11.42578125" style="4"/>
    <col min="15613" max="15613" width="8" style="4" customWidth="1"/>
    <col min="15614" max="15614" width="40.140625" style="4" customWidth="1"/>
    <col min="15615" max="15618" width="13.85546875" style="4" customWidth="1"/>
    <col min="15619" max="15619" width="12.42578125" style="4" customWidth="1"/>
    <col min="15620" max="15620" width="8.7109375" style="4" customWidth="1"/>
    <col min="15621" max="15621" width="24.140625" style="4" customWidth="1"/>
    <col min="15622" max="15622" width="11.42578125" style="4"/>
    <col min="15623" max="15623" width="21" style="4" bestFit="1" customWidth="1"/>
    <col min="15624" max="15868" width="11.42578125" style="4"/>
    <col min="15869" max="15869" width="8" style="4" customWidth="1"/>
    <col min="15870" max="15870" width="40.140625" style="4" customWidth="1"/>
    <col min="15871" max="15874" width="13.85546875" style="4" customWidth="1"/>
    <col min="15875" max="15875" width="12.42578125" style="4" customWidth="1"/>
    <col min="15876" max="15876" width="8.7109375" style="4" customWidth="1"/>
    <col min="15877" max="15877" width="24.140625" style="4" customWidth="1"/>
    <col min="15878" max="15878" width="11.42578125" style="4"/>
    <col min="15879" max="15879" width="21" style="4" bestFit="1" customWidth="1"/>
    <col min="15880" max="16124" width="11.42578125" style="4"/>
    <col min="16125" max="16125" width="8" style="4" customWidth="1"/>
    <col min="16126" max="16126" width="40.140625" style="4" customWidth="1"/>
    <col min="16127" max="16130" width="13.85546875" style="4" customWidth="1"/>
    <col min="16131" max="16131" width="12.42578125" style="4" customWidth="1"/>
    <col min="16132" max="16132" width="8.7109375" style="4" customWidth="1"/>
    <col min="16133" max="16133" width="24.140625" style="4" customWidth="1"/>
    <col min="16134" max="16134" width="11.42578125" style="4"/>
    <col min="16135" max="16135" width="21" style="4" bestFit="1" customWidth="1"/>
    <col min="16136" max="16384" width="11.42578125" style="4"/>
  </cols>
  <sheetData>
    <row r="1" spans="1:7" x14ac:dyDescent="0.25">
      <c r="A1" s="310" t="s">
        <v>223</v>
      </c>
      <c r="B1" s="310"/>
      <c r="C1" s="310"/>
      <c r="D1" s="310"/>
      <c r="E1" s="310"/>
      <c r="F1" s="310"/>
    </row>
    <row r="3" spans="1:7" x14ac:dyDescent="0.25">
      <c r="A3" s="307" t="s">
        <v>222</v>
      </c>
      <c r="B3" s="307"/>
      <c r="C3" s="307"/>
      <c r="D3" s="307"/>
      <c r="E3" s="307"/>
      <c r="F3" s="307"/>
    </row>
    <row r="4" spans="1:7" x14ac:dyDescent="0.25">
      <c r="A4" s="307"/>
      <c r="B4" s="307"/>
      <c r="C4" s="307"/>
      <c r="D4" s="307"/>
      <c r="E4" s="307"/>
      <c r="F4" s="307"/>
    </row>
    <row r="5" spans="1:7" x14ac:dyDescent="0.25">
      <c r="A5" s="10" t="s">
        <v>61</v>
      </c>
      <c r="B5" s="10"/>
      <c r="C5" s="67"/>
      <c r="D5" s="67"/>
      <c r="E5" s="67"/>
      <c r="F5" s="67"/>
    </row>
    <row r="6" spans="1:7" ht="6.75" customHeight="1" x14ac:dyDescent="0.25">
      <c r="A6" s="10"/>
      <c r="B6" s="10"/>
      <c r="C6" s="10"/>
      <c r="D6" s="10"/>
    </row>
    <row r="7" spans="1:7" ht="39.75" customHeight="1" x14ac:dyDescent="0.25">
      <c r="A7" s="308" t="s">
        <v>12</v>
      </c>
      <c r="B7" s="309"/>
      <c r="C7" s="6" t="s">
        <v>237</v>
      </c>
      <c r="D7" s="6" t="s">
        <v>236</v>
      </c>
      <c r="E7" s="6" t="s">
        <v>238</v>
      </c>
      <c r="F7" s="6" t="s">
        <v>31</v>
      </c>
    </row>
    <row r="8" spans="1:7" x14ac:dyDescent="0.25">
      <c r="A8" s="7">
        <v>1</v>
      </c>
      <c r="B8" s="8">
        <v>2</v>
      </c>
      <c r="C8" s="9">
        <v>3</v>
      </c>
      <c r="D8" s="9">
        <v>4</v>
      </c>
      <c r="E8" s="9">
        <v>5</v>
      </c>
      <c r="F8" s="9" t="s">
        <v>199</v>
      </c>
    </row>
    <row r="9" spans="1:7" ht="18" customHeight="1" x14ac:dyDescent="0.25">
      <c r="A9" s="152">
        <v>32336</v>
      </c>
      <c r="B9" s="153" t="s">
        <v>66</v>
      </c>
      <c r="C9" s="213">
        <f>C23+C51</f>
        <v>91380976</v>
      </c>
      <c r="D9" s="213">
        <f>D23+D51</f>
        <v>91380976</v>
      </c>
      <c r="E9" s="150">
        <f>E23+E51</f>
        <v>89702905.930000007</v>
      </c>
      <c r="F9" s="146">
        <f>E9/D9*100</f>
        <v>98.163654905589979</v>
      </c>
      <c r="G9" s="184"/>
    </row>
    <row r="10" spans="1:7" ht="18" customHeight="1" x14ac:dyDescent="0.25">
      <c r="A10" s="175"/>
      <c r="B10" s="255" t="s">
        <v>100</v>
      </c>
      <c r="C10" s="254">
        <v>3064689</v>
      </c>
      <c r="D10" s="173">
        <f>D25+D211</f>
        <v>3064689</v>
      </c>
      <c r="E10" s="214">
        <f>E25+E211</f>
        <v>3025677.2800000003</v>
      </c>
      <c r="F10" s="174">
        <f>E10/D10*100</f>
        <v>98.727057786287617</v>
      </c>
      <c r="G10" s="184"/>
    </row>
    <row r="11" spans="1:7" ht="18" customHeight="1" x14ac:dyDescent="0.25">
      <c r="A11" s="175"/>
      <c r="B11" s="129" t="s">
        <v>144</v>
      </c>
      <c r="C11" s="173">
        <v>848663</v>
      </c>
      <c r="D11" s="173">
        <v>848663</v>
      </c>
      <c r="E11" s="214">
        <v>560293.54</v>
      </c>
      <c r="F11" s="174">
        <f t="shared" ref="F11:F20" si="0">E11/D11*100</f>
        <v>66.020733789501833</v>
      </c>
    </row>
    <row r="12" spans="1:7" ht="18" customHeight="1" x14ac:dyDescent="0.25">
      <c r="A12" s="175"/>
      <c r="B12" s="129" t="s">
        <v>254</v>
      </c>
      <c r="C12" s="173">
        <v>343254</v>
      </c>
      <c r="D12" s="173">
        <v>343254</v>
      </c>
      <c r="E12" s="214"/>
      <c r="F12" s="174"/>
    </row>
    <row r="13" spans="1:7" ht="18" customHeight="1" x14ac:dyDescent="0.25">
      <c r="A13" s="175"/>
      <c r="B13" s="129" t="s">
        <v>146</v>
      </c>
      <c r="C13" s="173">
        <v>86315617</v>
      </c>
      <c r="D13" s="173">
        <v>86315617</v>
      </c>
      <c r="E13" s="214">
        <v>85052109.819999993</v>
      </c>
      <c r="F13" s="174">
        <f t="shared" si="0"/>
        <v>98.536177781130846</v>
      </c>
      <c r="G13" s="185"/>
    </row>
    <row r="14" spans="1:7" ht="18" customHeight="1" x14ac:dyDescent="0.25">
      <c r="A14" s="175"/>
      <c r="B14" s="129" t="s">
        <v>255</v>
      </c>
      <c r="C14" s="173">
        <v>1237146</v>
      </c>
      <c r="D14" s="173">
        <v>1237146</v>
      </c>
      <c r="E14" s="214"/>
      <c r="F14" s="174"/>
      <c r="G14" s="185"/>
    </row>
    <row r="15" spans="1:7" ht="18" customHeight="1" x14ac:dyDescent="0.25">
      <c r="A15" s="175"/>
      <c r="B15" s="129" t="s">
        <v>148</v>
      </c>
      <c r="C15" s="173">
        <v>849477</v>
      </c>
      <c r="D15" s="173">
        <v>849477</v>
      </c>
      <c r="E15" s="214">
        <v>763232.64</v>
      </c>
      <c r="F15" s="174">
        <f t="shared" si="0"/>
        <v>89.847357844885735</v>
      </c>
    </row>
    <row r="16" spans="1:7" ht="18" customHeight="1" x14ac:dyDescent="0.25">
      <c r="A16" s="175"/>
      <c r="B16" s="129" t="s">
        <v>256</v>
      </c>
      <c r="C16" s="173">
        <v>18607</v>
      </c>
      <c r="D16" s="173">
        <v>18607</v>
      </c>
      <c r="E16" s="214"/>
      <c r="F16" s="174"/>
    </row>
    <row r="17" spans="1:7" ht="18" customHeight="1" x14ac:dyDescent="0.25">
      <c r="A17" s="175"/>
      <c r="B17" s="129" t="s">
        <v>244</v>
      </c>
      <c r="C17" s="173">
        <v>106330</v>
      </c>
      <c r="D17" s="173">
        <v>106330</v>
      </c>
      <c r="E17" s="214">
        <v>106328.12</v>
      </c>
      <c r="F17" s="174">
        <f t="shared" si="0"/>
        <v>99.998231919495908</v>
      </c>
      <c r="G17" s="185"/>
    </row>
    <row r="18" spans="1:7" ht="18" customHeight="1" x14ac:dyDescent="0.25">
      <c r="A18" s="175"/>
      <c r="B18" s="129" t="s">
        <v>150</v>
      </c>
      <c r="C18" s="173">
        <v>131200</v>
      </c>
      <c r="D18" s="173">
        <v>131200</v>
      </c>
      <c r="E18" s="214">
        <v>186842.06</v>
      </c>
      <c r="F18" s="174">
        <f t="shared" si="0"/>
        <v>142.41010670731706</v>
      </c>
    </row>
    <row r="19" spans="1:7" ht="18" customHeight="1" x14ac:dyDescent="0.25">
      <c r="A19" s="175"/>
      <c r="B19" s="129" t="s">
        <v>257</v>
      </c>
      <c r="C19" s="173">
        <v>69496</v>
      </c>
      <c r="D19" s="173">
        <v>69496</v>
      </c>
      <c r="E19" s="214"/>
      <c r="F19" s="174"/>
    </row>
    <row r="20" spans="1:7" ht="18" customHeight="1" x14ac:dyDescent="0.25">
      <c r="A20" s="175"/>
      <c r="B20" s="256" t="s">
        <v>152</v>
      </c>
      <c r="C20" s="173">
        <v>65000</v>
      </c>
      <c r="D20" s="173">
        <v>65000</v>
      </c>
      <c r="E20" s="214">
        <v>8422.4699999999993</v>
      </c>
      <c r="F20" s="174">
        <f t="shared" si="0"/>
        <v>12.957646153846152</v>
      </c>
    </row>
    <row r="21" spans="1:7" x14ac:dyDescent="0.25">
      <c r="A21" s="175"/>
      <c r="B21" s="257" t="s">
        <v>258</v>
      </c>
      <c r="C21" s="173">
        <v>8423</v>
      </c>
      <c r="D21" s="173">
        <v>8423</v>
      </c>
      <c r="E21" s="214"/>
      <c r="F21" s="174"/>
    </row>
    <row r="22" spans="1:7" x14ac:dyDescent="0.25">
      <c r="A22" s="106">
        <v>36</v>
      </c>
      <c r="B22" s="264" t="s">
        <v>263</v>
      </c>
      <c r="C22" s="265">
        <f>C23</f>
        <v>2695241</v>
      </c>
      <c r="D22" s="265">
        <f t="shared" ref="D22:F22" si="1">D23</f>
        <v>2695241</v>
      </c>
      <c r="E22" s="265">
        <f t="shared" si="1"/>
        <v>2656227.4000000004</v>
      </c>
      <c r="F22" s="266">
        <f t="shared" si="1"/>
        <v>98.552500499955315</v>
      </c>
    </row>
    <row r="23" spans="1:7" ht="18" customHeight="1" x14ac:dyDescent="0.25">
      <c r="A23" s="106">
        <v>3602</v>
      </c>
      <c r="B23" s="107" t="s">
        <v>67</v>
      </c>
      <c r="C23" s="108">
        <f>C24+C45</f>
        <v>2695241</v>
      </c>
      <c r="D23" s="108">
        <f>D24+D45</f>
        <v>2695241</v>
      </c>
      <c r="E23" s="136">
        <f>E24+E45</f>
        <v>2656227.4000000004</v>
      </c>
      <c r="F23" s="215">
        <f>E23/D23*100</f>
        <v>98.552500499955315</v>
      </c>
    </row>
    <row r="24" spans="1:7" ht="25.5" x14ac:dyDescent="0.25">
      <c r="A24" s="109" t="s">
        <v>68</v>
      </c>
      <c r="B24" s="110" t="s">
        <v>69</v>
      </c>
      <c r="C24" s="108">
        <f>C26</f>
        <v>2588911</v>
      </c>
      <c r="D24" s="108">
        <f>D26</f>
        <v>2588911</v>
      </c>
      <c r="E24" s="136">
        <f>E26</f>
        <v>2549899.2800000003</v>
      </c>
      <c r="F24" s="215">
        <f t="shared" ref="F24:F42" si="2">E24/D24*100</f>
        <v>98.493122397795844</v>
      </c>
      <c r="G24" s="184"/>
    </row>
    <row r="25" spans="1:7" x14ac:dyDescent="0.25">
      <c r="A25" s="35">
        <v>1</v>
      </c>
      <c r="B25" s="36" t="s">
        <v>70</v>
      </c>
      <c r="C25" s="34">
        <f>C26</f>
        <v>2588911</v>
      </c>
      <c r="D25" s="34">
        <f>D26</f>
        <v>2588911</v>
      </c>
      <c r="E25" s="137">
        <f>E26</f>
        <v>2549899.2800000003</v>
      </c>
      <c r="F25" s="174">
        <f t="shared" si="2"/>
        <v>98.493122397795844</v>
      </c>
    </row>
    <row r="26" spans="1:7" x14ac:dyDescent="0.25">
      <c r="A26" s="37">
        <v>11</v>
      </c>
      <c r="B26" s="36" t="s">
        <v>70</v>
      </c>
      <c r="C26" s="34">
        <f>C27+C31+C41</f>
        <v>2588911</v>
      </c>
      <c r="D26" s="34">
        <f>D27+D31+D41</f>
        <v>2588911</v>
      </c>
      <c r="E26" s="137">
        <f>E27+E31+E41</f>
        <v>2549899.2800000003</v>
      </c>
      <c r="F26" s="174">
        <f t="shared" si="2"/>
        <v>98.493122397795844</v>
      </c>
    </row>
    <row r="27" spans="1:7" x14ac:dyDescent="0.25">
      <c r="A27" s="37">
        <v>3</v>
      </c>
      <c r="B27" s="36" t="s">
        <v>11</v>
      </c>
      <c r="C27" s="34">
        <f>C28</f>
        <v>2490</v>
      </c>
      <c r="D27" s="208">
        <f>D28</f>
        <v>2490</v>
      </c>
      <c r="E27" s="137">
        <f>E28</f>
        <v>2490</v>
      </c>
      <c r="F27" s="174">
        <f t="shared" si="2"/>
        <v>100</v>
      </c>
      <c r="G27" s="184"/>
    </row>
    <row r="28" spans="1:7" x14ac:dyDescent="0.25">
      <c r="A28" s="37">
        <v>34</v>
      </c>
      <c r="B28" s="36" t="s">
        <v>6</v>
      </c>
      <c r="C28" s="38">
        <v>2490</v>
      </c>
      <c r="D28" s="38">
        <v>2490</v>
      </c>
      <c r="E28" s="139">
        <f>E29</f>
        <v>2490</v>
      </c>
      <c r="F28" s="174">
        <f t="shared" si="2"/>
        <v>100</v>
      </c>
    </row>
    <row r="29" spans="1:7" x14ac:dyDescent="0.25">
      <c r="A29" s="37">
        <v>342</v>
      </c>
      <c r="B29" s="36" t="s">
        <v>196</v>
      </c>
      <c r="C29" s="42"/>
      <c r="D29" s="42"/>
      <c r="E29" s="138">
        <f>E30</f>
        <v>2490</v>
      </c>
      <c r="F29" s="174"/>
    </row>
    <row r="30" spans="1:7" ht="25.5" x14ac:dyDescent="0.25">
      <c r="A30" s="37">
        <v>3423</v>
      </c>
      <c r="B30" s="36" t="s">
        <v>197</v>
      </c>
      <c r="C30" s="42"/>
      <c r="D30" s="42"/>
      <c r="E30" s="138">
        <v>2490</v>
      </c>
      <c r="F30" s="174"/>
    </row>
    <row r="31" spans="1:7" x14ac:dyDescent="0.25">
      <c r="A31" s="39">
        <v>4</v>
      </c>
      <c r="B31" s="40" t="s">
        <v>7</v>
      </c>
      <c r="C31" s="209">
        <f>C32+C33+C38</f>
        <v>2534413</v>
      </c>
      <c r="D31" s="209">
        <f>D32+D33+D38</f>
        <v>2534413</v>
      </c>
      <c r="E31" s="138">
        <f>E32+E33+E38</f>
        <v>2534407.2800000003</v>
      </c>
      <c r="F31" s="174">
        <f t="shared" si="2"/>
        <v>99.999774306713235</v>
      </c>
      <c r="G31" s="184"/>
    </row>
    <row r="32" spans="1:7" x14ac:dyDescent="0.25">
      <c r="A32" s="39">
        <v>41</v>
      </c>
      <c r="B32" s="40" t="s">
        <v>42</v>
      </c>
      <c r="C32" s="42"/>
      <c r="D32" s="42"/>
      <c r="E32" s="139"/>
      <c r="F32" s="174"/>
    </row>
    <row r="33" spans="1:7" x14ac:dyDescent="0.25">
      <c r="A33" s="39">
        <v>42</v>
      </c>
      <c r="B33" s="40" t="s">
        <v>8</v>
      </c>
      <c r="C33" s="42">
        <v>1871962</v>
      </c>
      <c r="D33" s="42">
        <v>1871962</v>
      </c>
      <c r="E33" s="138">
        <f>E34</f>
        <v>1871957.25</v>
      </c>
      <c r="F33" s="174">
        <f t="shared" si="2"/>
        <v>99.999746255532955</v>
      </c>
    </row>
    <row r="34" spans="1:7" x14ac:dyDescent="0.25">
      <c r="A34" s="39">
        <v>422</v>
      </c>
      <c r="B34" s="40" t="s">
        <v>17</v>
      </c>
      <c r="C34" s="42"/>
      <c r="D34" s="42"/>
      <c r="E34" s="138">
        <f>E36+E37+E35</f>
        <v>1871957.25</v>
      </c>
      <c r="F34" s="174"/>
      <c r="G34" s="184"/>
    </row>
    <row r="35" spans="1:7" x14ac:dyDescent="0.25">
      <c r="A35" s="39">
        <v>4221</v>
      </c>
      <c r="B35" s="40" t="s">
        <v>64</v>
      </c>
      <c r="C35" s="42"/>
      <c r="D35" s="42"/>
      <c r="E35" s="138">
        <v>19995</v>
      </c>
      <c r="F35" s="174"/>
    </row>
    <row r="36" spans="1:7" x14ac:dyDescent="0.25">
      <c r="A36" s="39">
        <v>4224</v>
      </c>
      <c r="B36" s="40" t="s">
        <v>201</v>
      </c>
      <c r="C36" s="42"/>
      <c r="D36" s="42"/>
      <c r="E36" s="138">
        <v>1740001</v>
      </c>
      <c r="F36" s="174"/>
    </row>
    <row r="37" spans="1:7" x14ac:dyDescent="0.25">
      <c r="A37" s="39">
        <v>4227</v>
      </c>
      <c r="B37" s="40" t="s">
        <v>119</v>
      </c>
      <c r="C37" s="42"/>
      <c r="D37" s="42"/>
      <c r="E37" s="138">
        <v>111961.25</v>
      </c>
      <c r="F37" s="174"/>
    </row>
    <row r="38" spans="1:7" x14ac:dyDescent="0.25">
      <c r="A38" s="39">
        <v>45</v>
      </c>
      <c r="B38" s="40" t="s">
        <v>25</v>
      </c>
      <c r="C38" s="42">
        <v>662451</v>
      </c>
      <c r="D38" s="230">
        <v>662451</v>
      </c>
      <c r="E38" s="139">
        <f>E39</f>
        <v>662450.03</v>
      </c>
      <c r="F38" s="174">
        <f t="shared" si="2"/>
        <v>99.999853574075672</v>
      </c>
    </row>
    <row r="39" spans="1:7" x14ac:dyDescent="0.25">
      <c r="A39" s="39">
        <v>451</v>
      </c>
      <c r="B39" s="40" t="s">
        <v>24</v>
      </c>
      <c r="C39" s="42"/>
      <c r="D39" s="42"/>
      <c r="E39" s="138">
        <f>E40</f>
        <v>662450.03</v>
      </c>
      <c r="F39" s="174"/>
    </row>
    <row r="40" spans="1:7" x14ac:dyDescent="0.25">
      <c r="A40" s="39">
        <v>4511</v>
      </c>
      <c r="B40" s="40" t="s">
        <v>24</v>
      </c>
      <c r="C40" s="42"/>
      <c r="D40" s="42"/>
      <c r="E40" s="138">
        <v>662450.03</v>
      </c>
      <c r="F40" s="174"/>
    </row>
    <row r="41" spans="1:7" x14ac:dyDescent="0.25">
      <c r="A41" s="39">
        <v>5</v>
      </c>
      <c r="B41" s="40" t="s">
        <v>71</v>
      </c>
      <c r="C41" s="41">
        <f>C42</f>
        <v>52008</v>
      </c>
      <c r="D41" s="41">
        <f>D42</f>
        <v>52008</v>
      </c>
      <c r="E41" s="139">
        <f>E42</f>
        <v>13002</v>
      </c>
      <c r="F41" s="174">
        <f t="shared" si="2"/>
        <v>25</v>
      </c>
    </row>
    <row r="42" spans="1:7" x14ac:dyDescent="0.25">
      <c r="A42" s="37">
        <v>54</v>
      </c>
      <c r="B42" s="40" t="s">
        <v>72</v>
      </c>
      <c r="C42" s="42">
        <v>52008</v>
      </c>
      <c r="D42" s="42">
        <v>52008</v>
      </c>
      <c r="E42" s="138">
        <f>E43</f>
        <v>13002</v>
      </c>
      <c r="F42" s="174">
        <f t="shared" si="2"/>
        <v>25</v>
      </c>
    </row>
    <row r="43" spans="1:7" ht="25.5" x14ac:dyDescent="0.25">
      <c r="A43" s="37">
        <v>544</v>
      </c>
      <c r="B43" s="40" t="s">
        <v>229</v>
      </c>
      <c r="C43" s="42"/>
      <c r="D43" s="42"/>
      <c r="E43" s="138">
        <f>E44</f>
        <v>13002</v>
      </c>
      <c r="F43" s="234"/>
    </row>
    <row r="44" spans="1:7" ht="25.5" x14ac:dyDescent="0.25">
      <c r="A44" s="73">
        <v>5443</v>
      </c>
      <c r="B44" s="70" t="s">
        <v>202</v>
      </c>
      <c r="C44" s="68"/>
      <c r="D44" s="68"/>
      <c r="E44" s="138">
        <v>13002</v>
      </c>
      <c r="F44" s="142"/>
    </row>
    <row r="45" spans="1:7" ht="25.5" x14ac:dyDescent="0.25">
      <c r="A45" s="109" t="s">
        <v>241</v>
      </c>
      <c r="B45" s="110" t="s">
        <v>242</v>
      </c>
      <c r="C45" s="111">
        <f>C46</f>
        <v>106330</v>
      </c>
      <c r="D45" s="111">
        <f t="shared" ref="D45:E45" si="3">D46</f>
        <v>106330</v>
      </c>
      <c r="E45" s="239">
        <f t="shared" si="3"/>
        <v>106328.12</v>
      </c>
      <c r="F45" s="144">
        <f>E45/D45*100</f>
        <v>99.998231919495908</v>
      </c>
    </row>
    <row r="46" spans="1:7" x14ac:dyDescent="0.25">
      <c r="A46" s="73">
        <v>581</v>
      </c>
      <c r="B46" s="70" t="s">
        <v>243</v>
      </c>
      <c r="C46" s="71">
        <f>C47</f>
        <v>106330</v>
      </c>
      <c r="D46" s="71">
        <f t="shared" ref="D46:E46" si="4">D47</f>
        <v>106330</v>
      </c>
      <c r="E46" s="138">
        <f t="shared" si="4"/>
        <v>106328.12</v>
      </c>
      <c r="F46" s="237">
        <f>E46/D46*100</f>
        <v>99.998231919495908</v>
      </c>
    </row>
    <row r="47" spans="1:7" x14ac:dyDescent="0.25">
      <c r="A47" s="39">
        <v>4</v>
      </c>
      <c r="B47" s="40" t="s">
        <v>7</v>
      </c>
      <c r="C47" s="71">
        <f>C48</f>
        <v>106330</v>
      </c>
      <c r="D47" s="71">
        <f t="shared" ref="D47:E47" si="5">D48</f>
        <v>106330</v>
      </c>
      <c r="E47" s="138">
        <f t="shared" si="5"/>
        <v>106328.12</v>
      </c>
      <c r="F47" s="237">
        <f t="shared" ref="F47:F48" si="6">E47/D47*100</f>
        <v>99.998231919495908</v>
      </c>
    </row>
    <row r="48" spans="1:7" x14ac:dyDescent="0.25">
      <c r="A48" s="39">
        <v>45</v>
      </c>
      <c r="B48" s="40" t="s">
        <v>25</v>
      </c>
      <c r="C48" s="71">
        <v>106330</v>
      </c>
      <c r="D48" s="71">
        <v>106330</v>
      </c>
      <c r="E48" s="138">
        <f>E49</f>
        <v>106328.12</v>
      </c>
      <c r="F48" s="237">
        <f t="shared" si="6"/>
        <v>99.998231919495908</v>
      </c>
    </row>
    <row r="49" spans="1:6" x14ac:dyDescent="0.25">
      <c r="A49" s="39">
        <v>451</v>
      </c>
      <c r="B49" s="40" t="s">
        <v>24</v>
      </c>
      <c r="C49" s="71"/>
      <c r="D49" s="71"/>
      <c r="E49" s="138">
        <f>E50</f>
        <v>106328.12</v>
      </c>
      <c r="F49" s="237"/>
    </row>
    <row r="50" spans="1:6" x14ac:dyDescent="0.25">
      <c r="A50" s="39">
        <v>4511</v>
      </c>
      <c r="B50" s="40" t="s">
        <v>24</v>
      </c>
      <c r="C50" s="71"/>
      <c r="D50" s="71"/>
      <c r="E50" s="138">
        <v>106328.12</v>
      </c>
      <c r="F50" s="237"/>
    </row>
    <row r="51" spans="1:6" x14ac:dyDescent="0.25">
      <c r="A51" s="106">
        <v>3605</v>
      </c>
      <c r="B51" s="107" t="s">
        <v>73</v>
      </c>
      <c r="C51" s="108">
        <f>C52+C210</f>
        <v>88685735</v>
      </c>
      <c r="D51" s="108">
        <f>D52+D210</f>
        <v>88685735</v>
      </c>
      <c r="E51" s="136">
        <f>E52+E210</f>
        <v>87046678.530000001</v>
      </c>
      <c r="F51" s="145">
        <f t="shared" ref="F51:F56" si="7">E51/D51*100</f>
        <v>98.151837530579186</v>
      </c>
    </row>
    <row r="52" spans="1:6" ht="25.5" x14ac:dyDescent="0.25">
      <c r="A52" s="106" t="s">
        <v>74</v>
      </c>
      <c r="B52" s="107" t="s">
        <v>75</v>
      </c>
      <c r="C52" s="108">
        <f>C54+C101+C154+C182+C204</f>
        <v>88209957</v>
      </c>
      <c r="D52" s="108">
        <f>D54+D101+D154+D182+D204</f>
        <v>88209957</v>
      </c>
      <c r="E52" s="136">
        <f>E54+E101+E154+E182+E204</f>
        <v>86570900.530000001</v>
      </c>
      <c r="F52" s="145">
        <f t="shared" si="7"/>
        <v>98.141869097612187</v>
      </c>
    </row>
    <row r="53" spans="1:6" x14ac:dyDescent="0.25">
      <c r="A53" s="147">
        <v>3</v>
      </c>
      <c r="B53" s="148" t="s">
        <v>76</v>
      </c>
      <c r="C53" s="149">
        <f>C54</f>
        <v>848663</v>
      </c>
      <c r="D53" s="149">
        <f>D54</f>
        <v>848663</v>
      </c>
      <c r="E53" s="150">
        <f>E54</f>
        <v>560293.54</v>
      </c>
      <c r="F53" s="146">
        <f t="shared" si="7"/>
        <v>66.020733789501833</v>
      </c>
    </row>
    <row r="54" spans="1:6" x14ac:dyDescent="0.25">
      <c r="A54" s="151">
        <v>31</v>
      </c>
      <c r="B54" s="148" t="s">
        <v>76</v>
      </c>
      <c r="C54" s="149">
        <f>C55+C76</f>
        <v>848663</v>
      </c>
      <c r="D54" s="149">
        <f>D55+D76</f>
        <v>848663</v>
      </c>
      <c r="E54" s="150">
        <f>E55+E76+E96</f>
        <v>560293.54</v>
      </c>
      <c r="F54" s="146">
        <f t="shared" si="7"/>
        <v>66.020733789501833</v>
      </c>
    </row>
    <row r="55" spans="1:6" x14ac:dyDescent="0.25">
      <c r="A55" s="37">
        <v>3</v>
      </c>
      <c r="B55" s="36" t="s">
        <v>11</v>
      </c>
      <c r="C55" s="34">
        <f>C56+C61</f>
        <v>329201</v>
      </c>
      <c r="D55" s="34">
        <f>D56+D61</f>
        <v>329201</v>
      </c>
      <c r="E55" s="137">
        <f>E56+E61+E73</f>
        <v>303466.03999999992</v>
      </c>
      <c r="F55" s="237">
        <f t="shared" si="7"/>
        <v>92.182599688336282</v>
      </c>
    </row>
    <row r="56" spans="1:6" x14ac:dyDescent="0.25">
      <c r="A56" s="37">
        <v>31</v>
      </c>
      <c r="B56" s="36" t="s">
        <v>4</v>
      </c>
      <c r="C56" s="38">
        <v>255001</v>
      </c>
      <c r="D56" s="38">
        <v>255001</v>
      </c>
      <c r="E56" s="138">
        <f>E57+E59</f>
        <v>207812.86</v>
      </c>
      <c r="F56" s="237">
        <f t="shared" si="7"/>
        <v>81.494919627766166</v>
      </c>
    </row>
    <row r="57" spans="1:6" x14ac:dyDescent="0.25">
      <c r="A57" s="37">
        <v>311</v>
      </c>
      <c r="B57" s="36" t="s">
        <v>103</v>
      </c>
      <c r="C57" s="38"/>
      <c r="D57" s="38"/>
      <c r="E57" s="138">
        <f>E58</f>
        <v>179809.05</v>
      </c>
      <c r="F57" s="237"/>
    </row>
    <row r="58" spans="1:6" x14ac:dyDescent="0.25">
      <c r="A58" s="37">
        <v>3111</v>
      </c>
      <c r="B58" s="36" t="s">
        <v>30</v>
      </c>
      <c r="C58" s="38"/>
      <c r="D58" s="38"/>
      <c r="E58" s="138">
        <v>179809.05</v>
      </c>
      <c r="F58" s="237"/>
    </row>
    <row r="59" spans="1:6" x14ac:dyDescent="0.25">
      <c r="A59" s="37">
        <v>313</v>
      </c>
      <c r="B59" s="36" t="s">
        <v>18</v>
      </c>
      <c r="C59" s="38"/>
      <c r="D59" s="38"/>
      <c r="E59" s="138">
        <f>E60</f>
        <v>28003.81</v>
      </c>
      <c r="F59" s="237"/>
    </row>
    <row r="60" spans="1:6" x14ac:dyDescent="0.25">
      <c r="A60" s="37">
        <v>3132</v>
      </c>
      <c r="B60" s="105" t="s">
        <v>48</v>
      </c>
      <c r="C60" s="38"/>
      <c r="D60" s="38"/>
      <c r="E60" s="138">
        <v>28003.81</v>
      </c>
      <c r="F60" s="237"/>
    </row>
    <row r="61" spans="1:6" x14ac:dyDescent="0.25">
      <c r="A61" s="37">
        <v>32</v>
      </c>
      <c r="B61" s="43" t="s">
        <v>5</v>
      </c>
      <c r="C61" s="38">
        <v>74200</v>
      </c>
      <c r="D61" s="38">
        <v>74200</v>
      </c>
      <c r="E61" s="138">
        <f>E62+E70+E65+E68</f>
        <v>95652.959999999992</v>
      </c>
      <c r="F61" s="237">
        <f>E61/D61*100</f>
        <v>128.91234501347708</v>
      </c>
    </row>
    <row r="62" spans="1:6" x14ac:dyDescent="0.25">
      <c r="A62" s="37">
        <v>322</v>
      </c>
      <c r="B62" s="48" t="s">
        <v>96</v>
      </c>
      <c r="C62" s="38"/>
      <c r="D62" s="38"/>
      <c r="E62" s="138">
        <f>E64+E63</f>
        <v>50888.32</v>
      </c>
      <c r="F62" s="237"/>
    </row>
    <row r="63" spans="1:6" x14ac:dyDescent="0.25">
      <c r="A63" s="37">
        <v>3222</v>
      </c>
      <c r="B63" s="48" t="s">
        <v>118</v>
      </c>
      <c r="C63" s="38"/>
      <c r="D63" s="38"/>
      <c r="E63" s="138">
        <v>36324.25</v>
      </c>
      <c r="F63" s="237"/>
    </row>
    <row r="64" spans="1:6" x14ac:dyDescent="0.25">
      <c r="A64" s="37">
        <v>3225</v>
      </c>
      <c r="B64" s="105" t="s">
        <v>115</v>
      </c>
      <c r="C64" s="38"/>
      <c r="D64" s="38"/>
      <c r="E64" s="138">
        <v>14564.07</v>
      </c>
      <c r="F64" s="237"/>
    </row>
    <row r="65" spans="1:6" x14ac:dyDescent="0.25">
      <c r="A65" s="37">
        <v>323</v>
      </c>
      <c r="B65" s="105" t="s">
        <v>16</v>
      </c>
      <c r="C65" s="38"/>
      <c r="D65" s="38"/>
      <c r="E65" s="138">
        <f>E66+E67</f>
        <v>27814.67</v>
      </c>
      <c r="F65" s="237"/>
    </row>
    <row r="66" spans="1:6" x14ac:dyDescent="0.25">
      <c r="A66" s="37">
        <v>3232</v>
      </c>
      <c r="B66" s="105" t="s">
        <v>122</v>
      </c>
      <c r="C66" s="38"/>
      <c r="D66" s="38"/>
      <c r="E66" s="138">
        <v>27814.67</v>
      </c>
      <c r="F66" s="237"/>
    </row>
    <row r="67" spans="1:6" x14ac:dyDescent="0.25">
      <c r="A67" s="37">
        <v>3239</v>
      </c>
      <c r="B67" s="105" t="s">
        <v>129</v>
      </c>
      <c r="C67" s="38"/>
      <c r="D67" s="38"/>
      <c r="E67" s="138"/>
      <c r="F67" s="237"/>
    </row>
    <row r="68" spans="1:6" x14ac:dyDescent="0.25">
      <c r="A68" s="37">
        <v>325</v>
      </c>
      <c r="B68" s="240" t="s">
        <v>247</v>
      </c>
      <c r="C68" s="38"/>
      <c r="D68" s="38"/>
      <c r="E68" s="138">
        <f>E69</f>
        <v>10980.16</v>
      </c>
      <c r="F68" s="237"/>
    </row>
    <row r="69" spans="1:6" x14ac:dyDescent="0.25">
      <c r="A69" s="37">
        <v>3251</v>
      </c>
      <c r="B69" s="105" t="s">
        <v>245</v>
      </c>
      <c r="C69" s="38"/>
      <c r="D69" s="38"/>
      <c r="E69" s="138">
        <v>10980.16</v>
      </c>
      <c r="F69" s="237"/>
    </row>
    <row r="70" spans="1:6" x14ac:dyDescent="0.25">
      <c r="A70" s="37">
        <v>329</v>
      </c>
      <c r="B70" s="105" t="s">
        <v>22</v>
      </c>
      <c r="C70" s="38"/>
      <c r="D70" s="38"/>
      <c r="E70" s="138">
        <f>E72+E71</f>
        <v>5969.8099999999995</v>
      </c>
      <c r="F70" s="237"/>
    </row>
    <row r="71" spans="1:6" x14ac:dyDescent="0.25">
      <c r="A71" s="37">
        <v>3293</v>
      </c>
      <c r="B71" s="105" t="s">
        <v>131</v>
      </c>
      <c r="C71" s="38"/>
      <c r="D71" s="38"/>
      <c r="E71" s="138">
        <v>3921.77</v>
      </c>
      <c r="F71" s="237"/>
    </row>
    <row r="72" spans="1:6" x14ac:dyDescent="0.25">
      <c r="A72" s="37">
        <v>3299</v>
      </c>
      <c r="B72" s="105" t="s">
        <v>22</v>
      </c>
      <c r="C72" s="38"/>
      <c r="D72" s="38"/>
      <c r="E72" s="138">
        <v>2048.04</v>
      </c>
      <c r="F72" s="237"/>
    </row>
    <row r="73" spans="1:6" x14ac:dyDescent="0.25">
      <c r="A73" s="37">
        <v>34</v>
      </c>
      <c r="B73" s="36" t="s">
        <v>6</v>
      </c>
      <c r="C73" s="38">
        <v>1000</v>
      </c>
      <c r="D73" s="38">
        <v>1000</v>
      </c>
      <c r="E73" s="138">
        <f>E74</f>
        <v>0.22</v>
      </c>
      <c r="F73" s="237"/>
    </row>
    <row r="74" spans="1:6" x14ac:dyDescent="0.25">
      <c r="A74" s="37">
        <v>342</v>
      </c>
      <c r="B74" s="36" t="s">
        <v>196</v>
      </c>
      <c r="C74" s="38"/>
      <c r="D74" s="38"/>
      <c r="E74" s="138">
        <f>E75</f>
        <v>0.22</v>
      </c>
      <c r="F74" s="237"/>
    </row>
    <row r="75" spans="1:6" ht="25.5" x14ac:dyDescent="0.25">
      <c r="A75" s="37">
        <v>3423</v>
      </c>
      <c r="B75" s="36" t="s">
        <v>197</v>
      </c>
      <c r="C75" s="38"/>
      <c r="D75" s="38"/>
      <c r="E75" s="138">
        <v>0.22</v>
      </c>
      <c r="F75" s="237"/>
    </row>
    <row r="76" spans="1:6" x14ac:dyDescent="0.25">
      <c r="A76" s="39">
        <v>4</v>
      </c>
      <c r="B76" s="40" t="s">
        <v>7</v>
      </c>
      <c r="C76" s="208">
        <f>C80+C91+C77</f>
        <v>519462</v>
      </c>
      <c r="D76" s="208">
        <f>D80+D91+D77</f>
        <v>519462</v>
      </c>
      <c r="E76" s="138">
        <f>E80+E91+E77</f>
        <v>256827.47000000003</v>
      </c>
      <c r="F76" s="237">
        <f>E76/D76*100</f>
        <v>49.441050548452061</v>
      </c>
    </row>
    <row r="77" spans="1:6" x14ac:dyDescent="0.25">
      <c r="A77" s="39">
        <v>41</v>
      </c>
      <c r="B77" s="40" t="s">
        <v>204</v>
      </c>
      <c r="C77" s="208">
        <v>1000</v>
      </c>
      <c r="D77" s="208">
        <v>1000</v>
      </c>
      <c r="E77" s="138">
        <f>E78</f>
        <v>1937.5</v>
      </c>
      <c r="F77" s="237">
        <f>E77/D77*100</f>
        <v>193.75</v>
      </c>
    </row>
    <row r="78" spans="1:6" x14ac:dyDescent="0.25">
      <c r="A78" s="39">
        <v>412</v>
      </c>
      <c r="B78" s="40" t="s">
        <v>210</v>
      </c>
      <c r="C78" s="34"/>
      <c r="D78" s="34"/>
      <c r="E78" s="138">
        <f>E79</f>
        <v>1937.5</v>
      </c>
      <c r="F78" s="237"/>
    </row>
    <row r="79" spans="1:6" x14ac:dyDescent="0.25">
      <c r="A79" s="39">
        <v>4123</v>
      </c>
      <c r="B79" s="40" t="s">
        <v>203</v>
      </c>
      <c r="C79" s="34"/>
      <c r="D79" s="34"/>
      <c r="E79" s="138">
        <v>1937.5</v>
      </c>
      <c r="F79" s="237"/>
    </row>
    <row r="80" spans="1:6" x14ac:dyDescent="0.25">
      <c r="A80" s="37">
        <v>42</v>
      </c>
      <c r="B80" s="40" t="s">
        <v>8</v>
      </c>
      <c r="C80" s="44">
        <v>337462</v>
      </c>
      <c r="D80" s="44">
        <v>337462</v>
      </c>
      <c r="E80" s="138">
        <f>E81+E83+E89</f>
        <v>160941.67000000001</v>
      </c>
      <c r="F80" s="237">
        <f>E80/D80*100</f>
        <v>47.691790483076616</v>
      </c>
    </row>
    <row r="81" spans="1:7" x14ac:dyDescent="0.25">
      <c r="A81" s="37">
        <v>421</v>
      </c>
      <c r="B81" s="40" t="s">
        <v>102</v>
      </c>
      <c r="C81" s="44"/>
      <c r="D81" s="44"/>
      <c r="E81" s="138">
        <f>E82</f>
        <v>5862.13</v>
      </c>
      <c r="F81" s="142"/>
    </row>
    <row r="82" spans="1:7" x14ac:dyDescent="0.25">
      <c r="A82" s="37">
        <v>4213</v>
      </c>
      <c r="B82" s="40" t="s">
        <v>43</v>
      </c>
      <c r="C82" s="44"/>
      <c r="D82" s="44"/>
      <c r="E82" s="138">
        <v>5862.13</v>
      </c>
      <c r="F82" s="142"/>
    </row>
    <row r="83" spans="1:7" x14ac:dyDescent="0.25">
      <c r="A83" s="37">
        <v>422</v>
      </c>
      <c r="B83" s="40" t="s">
        <v>17</v>
      </c>
      <c r="C83" s="44"/>
      <c r="D83" s="44"/>
      <c r="E83" s="138">
        <f>E84+E85+E86+E88+E87</f>
        <v>154512.98000000001</v>
      </c>
      <c r="F83" s="142"/>
    </row>
    <row r="84" spans="1:7" x14ac:dyDescent="0.25">
      <c r="A84" s="37">
        <v>4221</v>
      </c>
      <c r="B84" s="105" t="s">
        <v>44</v>
      </c>
      <c r="C84" s="44"/>
      <c r="D84" s="44"/>
      <c r="E84" s="138">
        <v>84430.13</v>
      </c>
      <c r="F84" s="142"/>
    </row>
    <row r="85" spans="1:7" x14ac:dyDescent="0.25">
      <c r="A85" s="37">
        <v>4223</v>
      </c>
      <c r="B85" s="105" t="s">
        <v>63</v>
      </c>
      <c r="C85" s="44"/>
      <c r="D85" s="44"/>
      <c r="E85" s="138">
        <v>8273.75</v>
      </c>
      <c r="F85" s="142"/>
    </row>
    <row r="86" spans="1:7" x14ac:dyDescent="0.25">
      <c r="A86" s="37">
        <v>4224</v>
      </c>
      <c r="B86" s="105" t="s">
        <v>62</v>
      </c>
      <c r="C86" s="44"/>
      <c r="D86" s="44"/>
      <c r="E86" s="138">
        <v>38609.949999999997</v>
      </c>
      <c r="F86" s="142"/>
    </row>
    <row r="87" spans="1:7" x14ac:dyDescent="0.25">
      <c r="A87" s="37">
        <v>4225</v>
      </c>
      <c r="B87" s="105" t="s">
        <v>205</v>
      </c>
      <c r="C87" s="44"/>
      <c r="D87" s="44"/>
      <c r="E87" s="138">
        <v>3025.59</v>
      </c>
      <c r="F87" s="142"/>
    </row>
    <row r="88" spans="1:7" x14ac:dyDescent="0.25">
      <c r="A88" s="37">
        <v>4227</v>
      </c>
      <c r="B88" s="40" t="s">
        <v>119</v>
      </c>
      <c r="C88" s="44"/>
      <c r="D88" s="44"/>
      <c r="E88" s="138">
        <v>20173.560000000001</v>
      </c>
      <c r="F88" s="142"/>
    </row>
    <row r="89" spans="1:7" x14ac:dyDescent="0.25">
      <c r="A89" s="37">
        <v>424</v>
      </c>
      <c r="B89" s="102" t="s">
        <v>177</v>
      </c>
      <c r="C89" s="44"/>
      <c r="D89" s="44"/>
      <c r="E89" s="138">
        <f>E90</f>
        <v>566.55999999999995</v>
      </c>
      <c r="F89" s="142"/>
    </row>
    <row r="90" spans="1:7" x14ac:dyDescent="0.25">
      <c r="A90" s="37">
        <v>4241</v>
      </c>
      <c r="B90" s="40" t="s">
        <v>49</v>
      </c>
      <c r="C90" s="44"/>
      <c r="D90" s="44"/>
      <c r="E90" s="138">
        <v>566.55999999999995</v>
      </c>
      <c r="F90" s="142"/>
    </row>
    <row r="91" spans="1:7" x14ac:dyDescent="0.25">
      <c r="A91" s="37">
        <v>45</v>
      </c>
      <c r="B91" s="40" t="s">
        <v>25</v>
      </c>
      <c r="C91" s="44">
        <v>181000</v>
      </c>
      <c r="D91" s="44">
        <v>181000</v>
      </c>
      <c r="E91" s="138">
        <f>E92+E94</f>
        <v>93948.3</v>
      </c>
      <c r="F91" s="237">
        <f>E91/D91*100</f>
        <v>51.905138121546969</v>
      </c>
    </row>
    <row r="92" spans="1:7" x14ac:dyDescent="0.25">
      <c r="A92" s="37">
        <v>451</v>
      </c>
      <c r="B92" s="105" t="s">
        <v>45</v>
      </c>
      <c r="C92" s="44"/>
      <c r="D92" s="44"/>
      <c r="E92" s="138">
        <f>E93</f>
        <v>93948.3</v>
      </c>
      <c r="F92" s="142"/>
      <c r="G92" s="184"/>
    </row>
    <row r="93" spans="1:7" x14ac:dyDescent="0.25">
      <c r="A93" s="37">
        <v>4511</v>
      </c>
      <c r="B93" s="40" t="s">
        <v>24</v>
      </c>
      <c r="C93" s="44"/>
      <c r="D93" s="44"/>
      <c r="E93" s="138">
        <v>93948.3</v>
      </c>
      <c r="F93" s="142"/>
    </row>
    <row r="94" spans="1:7" x14ac:dyDescent="0.25">
      <c r="A94" s="37">
        <v>452</v>
      </c>
      <c r="B94" s="40" t="s">
        <v>46</v>
      </c>
      <c r="C94" s="44"/>
      <c r="D94" s="44"/>
      <c r="E94" s="138">
        <f>E95</f>
        <v>0</v>
      </c>
      <c r="F94" s="142"/>
    </row>
    <row r="95" spans="1:7" x14ac:dyDescent="0.25">
      <c r="A95" s="37">
        <v>4521</v>
      </c>
      <c r="B95" s="40" t="s">
        <v>46</v>
      </c>
      <c r="C95" s="44"/>
      <c r="D95" s="44"/>
      <c r="E95" s="138">
        <v>0</v>
      </c>
      <c r="F95" s="142"/>
    </row>
    <row r="96" spans="1:7" x14ac:dyDescent="0.25">
      <c r="A96" s="39">
        <v>5</v>
      </c>
      <c r="B96" s="40" t="s">
        <v>71</v>
      </c>
      <c r="C96" s="44"/>
      <c r="D96" s="44"/>
      <c r="E96" s="138">
        <f>E97</f>
        <v>0.03</v>
      </c>
      <c r="F96" s="142"/>
    </row>
    <row r="97" spans="1:6" x14ac:dyDescent="0.25">
      <c r="A97" s="37">
        <v>54</v>
      </c>
      <c r="B97" s="40" t="s">
        <v>72</v>
      </c>
      <c r="C97" s="44"/>
      <c r="D97" s="44"/>
      <c r="E97" s="138">
        <f>E98</f>
        <v>0.03</v>
      </c>
      <c r="F97" s="142"/>
    </row>
    <row r="98" spans="1:6" ht="25.5" x14ac:dyDescent="0.25">
      <c r="A98" s="37">
        <v>544</v>
      </c>
      <c r="B98" s="40" t="s">
        <v>229</v>
      </c>
      <c r="C98" s="44"/>
      <c r="D98" s="44"/>
      <c r="E98" s="138">
        <f>E99</f>
        <v>0.03</v>
      </c>
      <c r="F98" s="142"/>
    </row>
    <row r="99" spans="1:6" ht="25.5" x14ac:dyDescent="0.25">
      <c r="A99" s="73">
        <v>5443</v>
      </c>
      <c r="B99" s="70" t="s">
        <v>202</v>
      </c>
      <c r="C99" s="44"/>
      <c r="D99" s="44"/>
      <c r="E99" s="138">
        <v>0.03</v>
      </c>
      <c r="F99" s="142"/>
    </row>
    <row r="100" spans="1:6" x14ac:dyDescent="0.25">
      <c r="A100" s="154">
        <v>4</v>
      </c>
      <c r="B100" s="155" t="s">
        <v>77</v>
      </c>
      <c r="C100" s="156">
        <f t="shared" ref="C100:E101" si="8">C101</f>
        <v>86315617</v>
      </c>
      <c r="D100" s="156">
        <f t="shared" si="8"/>
        <v>86315617</v>
      </c>
      <c r="E100" s="241">
        <f t="shared" si="8"/>
        <v>85052109.819999993</v>
      </c>
      <c r="F100" s="146">
        <f>E100/D100*100</f>
        <v>98.536177781130846</v>
      </c>
    </row>
    <row r="101" spans="1:6" x14ac:dyDescent="0.25">
      <c r="A101" s="155">
        <v>43</v>
      </c>
      <c r="B101" s="155" t="s">
        <v>78</v>
      </c>
      <c r="C101" s="156">
        <f t="shared" si="8"/>
        <v>86315617</v>
      </c>
      <c r="D101" s="156">
        <f t="shared" si="8"/>
        <v>86315617</v>
      </c>
      <c r="E101" s="241">
        <f t="shared" si="8"/>
        <v>85052109.819999993</v>
      </c>
      <c r="F101" s="146">
        <f>E101/D101*100</f>
        <v>98.536177781130846</v>
      </c>
    </row>
    <row r="102" spans="1:6" x14ac:dyDescent="0.25">
      <c r="A102" s="37">
        <v>3</v>
      </c>
      <c r="B102" s="36" t="s">
        <v>11</v>
      </c>
      <c r="C102" s="46">
        <f>C103+C112+C145+C149+C152</f>
        <v>86315617</v>
      </c>
      <c r="D102" s="46">
        <f>D103+D112+D145+D149+D152</f>
        <v>86315617</v>
      </c>
      <c r="E102" s="138">
        <f>E103+E112+E145+E149</f>
        <v>85052109.819999993</v>
      </c>
      <c r="F102" s="237">
        <f>E102/D102*100</f>
        <v>98.536177781130846</v>
      </c>
    </row>
    <row r="103" spans="1:6" x14ac:dyDescent="0.25">
      <c r="A103" s="47">
        <v>31</v>
      </c>
      <c r="B103" s="48" t="s">
        <v>4</v>
      </c>
      <c r="C103" s="44">
        <v>53336000</v>
      </c>
      <c r="D103" s="44">
        <v>53336000</v>
      </c>
      <c r="E103" s="138">
        <f>E104+E107+E109</f>
        <v>51655412.129999995</v>
      </c>
      <c r="F103" s="237">
        <f>E103/D103*100</f>
        <v>96.849055290985447</v>
      </c>
    </row>
    <row r="104" spans="1:6" x14ac:dyDescent="0.25">
      <c r="A104" s="47">
        <v>311</v>
      </c>
      <c r="B104" s="36" t="s">
        <v>103</v>
      </c>
      <c r="C104" s="44"/>
      <c r="D104" s="44"/>
      <c r="E104" s="138">
        <f>E105+E106</f>
        <v>43802265.799999997</v>
      </c>
      <c r="F104" s="142"/>
    </row>
    <row r="105" spans="1:6" x14ac:dyDescent="0.25">
      <c r="A105" s="47">
        <v>3111</v>
      </c>
      <c r="B105" s="36" t="s">
        <v>30</v>
      </c>
      <c r="C105" s="44"/>
      <c r="D105" s="44"/>
      <c r="E105" s="138">
        <v>38005741.359999999</v>
      </c>
      <c r="F105" s="142"/>
    </row>
    <row r="106" spans="1:6" x14ac:dyDescent="0.25">
      <c r="A106" s="47">
        <v>3113</v>
      </c>
      <c r="B106" s="105" t="s">
        <v>47</v>
      </c>
      <c r="C106" s="44"/>
      <c r="D106" s="44"/>
      <c r="E106" s="138">
        <v>5796524.4400000004</v>
      </c>
      <c r="F106" s="142"/>
    </row>
    <row r="107" spans="1:6" x14ac:dyDescent="0.25">
      <c r="A107" s="47">
        <v>312</v>
      </c>
      <c r="B107" s="36" t="s">
        <v>114</v>
      </c>
      <c r="C107" s="44"/>
      <c r="D107" s="44"/>
      <c r="E107" s="138">
        <f>E108</f>
        <v>1331280.74</v>
      </c>
      <c r="F107" s="142"/>
    </row>
    <row r="108" spans="1:6" x14ac:dyDescent="0.25">
      <c r="A108" s="47">
        <v>3121</v>
      </c>
      <c r="B108" s="36" t="s">
        <v>114</v>
      </c>
      <c r="C108" s="44"/>
      <c r="D108" s="44"/>
      <c r="E108" s="138">
        <v>1331280.74</v>
      </c>
      <c r="F108" s="142"/>
    </row>
    <row r="109" spans="1:6" x14ac:dyDescent="0.25">
      <c r="A109" s="47">
        <v>313</v>
      </c>
      <c r="B109" s="36" t="s">
        <v>18</v>
      </c>
      <c r="C109" s="44"/>
      <c r="D109" s="44"/>
      <c r="E109" s="138">
        <f>E110+E111</f>
        <v>6521865.5899999999</v>
      </c>
      <c r="F109" s="142"/>
    </row>
    <row r="110" spans="1:6" x14ac:dyDescent="0.25">
      <c r="A110" s="47">
        <v>3132</v>
      </c>
      <c r="B110" s="105" t="s">
        <v>48</v>
      </c>
      <c r="C110" s="44"/>
      <c r="D110" s="44"/>
      <c r="E110" s="138">
        <v>6520993.9500000002</v>
      </c>
      <c r="F110" s="142"/>
    </row>
    <row r="111" spans="1:6" x14ac:dyDescent="0.25">
      <c r="A111" s="47">
        <v>3133</v>
      </c>
      <c r="B111" s="36" t="s">
        <v>65</v>
      </c>
      <c r="C111" s="44"/>
      <c r="D111" s="44"/>
      <c r="E111" s="138">
        <v>871.64</v>
      </c>
      <c r="F111" s="142"/>
    </row>
    <row r="112" spans="1:6" x14ac:dyDescent="0.25">
      <c r="A112" s="49">
        <v>32</v>
      </c>
      <c r="B112" s="50" t="s">
        <v>5</v>
      </c>
      <c r="C112" s="44">
        <v>32692617</v>
      </c>
      <c r="D112" s="44">
        <v>32692617</v>
      </c>
      <c r="E112" s="138">
        <f>E113+E118+E125+E137+E135</f>
        <v>33174252.309999999</v>
      </c>
      <c r="F112" s="237">
        <f>E112/D112*100</f>
        <v>101.4732234803962</v>
      </c>
    </row>
    <row r="113" spans="1:6" x14ac:dyDescent="0.25">
      <c r="A113" s="49">
        <v>321</v>
      </c>
      <c r="B113" s="51" t="s">
        <v>21</v>
      </c>
      <c r="C113" s="44"/>
      <c r="D113" s="44"/>
      <c r="E113" s="138">
        <f>E114+E115+E116+E117</f>
        <v>1081434.6499999999</v>
      </c>
      <c r="F113" s="142"/>
    </row>
    <row r="114" spans="1:6" x14ac:dyDescent="0.25">
      <c r="A114" s="49">
        <v>3211</v>
      </c>
      <c r="B114" s="105" t="s">
        <v>41</v>
      </c>
      <c r="C114" s="44"/>
      <c r="D114" s="44"/>
      <c r="E114" s="138">
        <v>28497.74</v>
      </c>
      <c r="F114" s="142"/>
    </row>
    <row r="115" spans="1:6" x14ac:dyDescent="0.25">
      <c r="A115" s="49">
        <v>3212</v>
      </c>
      <c r="B115" s="105" t="s">
        <v>113</v>
      </c>
      <c r="C115" s="44"/>
      <c r="D115" s="44"/>
      <c r="E115" s="138">
        <v>922046.65</v>
      </c>
      <c r="F115" s="142"/>
    </row>
    <row r="116" spans="1:6" x14ac:dyDescent="0.25">
      <c r="A116" s="49">
        <v>3213</v>
      </c>
      <c r="B116" s="51" t="s">
        <v>112</v>
      </c>
      <c r="C116" s="44"/>
      <c r="D116" s="44"/>
      <c r="E116" s="138">
        <v>130350.26</v>
      </c>
      <c r="F116" s="142"/>
    </row>
    <row r="117" spans="1:6" x14ac:dyDescent="0.25">
      <c r="A117" s="49">
        <v>3214</v>
      </c>
      <c r="B117" s="51" t="s">
        <v>117</v>
      </c>
      <c r="C117" s="44"/>
      <c r="D117" s="44"/>
      <c r="E117" s="138">
        <v>540</v>
      </c>
      <c r="F117" s="142"/>
    </row>
    <row r="118" spans="1:6" x14ac:dyDescent="0.25">
      <c r="A118" s="49">
        <v>322</v>
      </c>
      <c r="B118" s="48" t="s">
        <v>96</v>
      </c>
      <c r="C118" s="44"/>
      <c r="D118" s="44"/>
      <c r="E118" s="138">
        <f>E119+E120+E121+E122+E124+E123</f>
        <v>1917362.0899999999</v>
      </c>
      <c r="F118" s="142"/>
    </row>
    <row r="119" spans="1:6" x14ac:dyDescent="0.25">
      <c r="A119" s="49">
        <v>3221</v>
      </c>
      <c r="B119" s="51" t="s">
        <v>120</v>
      </c>
      <c r="C119" s="44"/>
      <c r="D119" s="44"/>
      <c r="E119" s="138">
        <v>286265.99</v>
      </c>
      <c r="F119" s="142"/>
    </row>
    <row r="120" spans="1:6" x14ac:dyDescent="0.25">
      <c r="A120" s="49">
        <v>3222</v>
      </c>
      <c r="B120" s="105" t="s">
        <v>118</v>
      </c>
      <c r="C120" s="44"/>
      <c r="D120" s="44"/>
      <c r="E120" s="138">
        <v>401385.98</v>
      </c>
      <c r="F120" s="142"/>
    </row>
    <row r="121" spans="1:6" x14ac:dyDescent="0.25">
      <c r="A121" s="49">
        <v>3223</v>
      </c>
      <c r="B121" s="51" t="s">
        <v>121</v>
      </c>
      <c r="C121" s="44"/>
      <c r="D121" s="44"/>
      <c r="E121" s="138">
        <v>883686.73</v>
      </c>
      <c r="F121" s="142"/>
    </row>
    <row r="122" spans="1:6" x14ac:dyDescent="0.25">
      <c r="A122" s="49">
        <v>3224</v>
      </c>
      <c r="B122" s="105" t="s">
        <v>110</v>
      </c>
      <c r="C122" s="44"/>
      <c r="D122" s="44"/>
      <c r="E122" s="138">
        <v>225705.45</v>
      </c>
      <c r="F122" s="142"/>
    </row>
    <row r="123" spans="1:6" x14ac:dyDescent="0.25">
      <c r="A123" s="49">
        <v>3225</v>
      </c>
      <c r="B123" s="105" t="s">
        <v>115</v>
      </c>
      <c r="C123" s="44"/>
      <c r="D123" s="44"/>
      <c r="E123" s="138">
        <v>83516.42</v>
      </c>
      <c r="F123" s="142"/>
    </row>
    <row r="124" spans="1:6" x14ac:dyDescent="0.25">
      <c r="A124" s="49">
        <v>3227</v>
      </c>
      <c r="B124" s="105" t="s">
        <v>111</v>
      </c>
      <c r="C124" s="44"/>
      <c r="D124" s="44"/>
      <c r="E124" s="138">
        <v>36801.519999999997</v>
      </c>
      <c r="F124" s="142"/>
    </row>
    <row r="125" spans="1:6" x14ac:dyDescent="0.25">
      <c r="A125" s="49">
        <v>323</v>
      </c>
      <c r="B125" s="105" t="s">
        <v>16</v>
      </c>
      <c r="C125" s="44"/>
      <c r="D125" s="44"/>
      <c r="E125" s="138">
        <f>E126+E127+E128+E129+E130+E131+E132+E133+E134</f>
        <v>3912927.1999999997</v>
      </c>
      <c r="F125" s="142"/>
    </row>
    <row r="126" spans="1:6" x14ac:dyDescent="0.25">
      <c r="A126" s="49">
        <v>3231</v>
      </c>
      <c r="B126" s="51" t="s">
        <v>246</v>
      </c>
      <c r="C126" s="44"/>
      <c r="D126" s="44"/>
      <c r="E126" s="138">
        <v>57275.85</v>
      </c>
      <c r="F126" s="142"/>
    </row>
    <row r="127" spans="1:6" x14ac:dyDescent="0.25">
      <c r="A127" s="49">
        <v>3232</v>
      </c>
      <c r="B127" s="105" t="s">
        <v>122</v>
      </c>
      <c r="C127" s="44"/>
      <c r="D127" s="44"/>
      <c r="E127" s="138">
        <v>870062.49</v>
      </c>
      <c r="F127" s="142"/>
    </row>
    <row r="128" spans="1:6" x14ac:dyDescent="0.25">
      <c r="A128" s="49">
        <v>3233</v>
      </c>
      <c r="B128" s="105" t="s">
        <v>123</v>
      </c>
      <c r="C128" s="44"/>
      <c r="D128" s="44"/>
      <c r="E128" s="138">
        <v>22682.7</v>
      </c>
      <c r="F128" s="142"/>
    </row>
    <row r="129" spans="1:6" x14ac:dyDescent="0.25">
      <c r="A129" s="49">
        <v>3234</v>
      </c>
      <c r="B129" s="105" t="s">
        <v>124</v>
      </c>
      <c r="C129" s="44"/>
      <c r="D129" s="44"/>
      <c r="E129" s="138">
        <v>577860.92000000004</v>
      </c>
      <c r="F129" s="142"/>
    </row>
    <row r="130" spans="1:6" x14ac:dyDescent="0.25">
      <c r="A130" s="49">
        <v>3235</v>
      </c>
      <c r="B130" s="105" t="s">
        <v>125</v>
      </c>
      <c r="C130" s="44"/>
      <c r="D130" s="44"/>
      <c r="E130" s="138">
        <v>46109.87</v>
      </c>
      <c r="F130" s="142"/>
    </row>
    <row r="131" spans="1:6" x14ac:dyDescent="0.25">
      <c r="A131" s="49">
        <v>3236</v>
      </c>
      <c r="B131" s="105" t="s">
        <v>126</v>
      </c>
      <c r="C131" s="44"/>
      <c r="D131" s="44"/>
      <c r="E131" s="138">
        <v>1284387.56</v>
      </c>
      <c r="F131" s="142"/>
    </row>
    <row r="132" spans="1:6" x14ac:dyDescent="0.25">
      <c r="A132" s="49">
        <v>3237</v>
      </c>
      <c r="B132" s="51" t="s">
        <v>127</v>
      </c>
      <c r="C132" s="44"/>
      <c r="D132" s="44"/>
      <c r="E132" s="138">
        <v>694966.34</v>
      </c>
      <c r="F132" s="142"/>
    </row>
    <row r="133" spans="1:6" x14ac:dyDescent="0.25">
      <c r="A133" s="49">
        <v>3238</v>
      </c>
      <c r="B133" s="51" t="s">
        <v>128</v>
      </c>
      <c r="C133" s="44"/>
      <c r="D133" s="44"/>
      <c r="E133" s="138">
        <v>272057.84000000003</v>
      </c>
      <c r="F133" s="142"/>
    </row>
    <row r="134" spans="1:6" x14ac:dyDescent="0.25">
      <c r="A134" s="49">
        <v>3239</v>
      </c>
      <c r="B134" s="105" t="s">
        <v>129</v>
      </c>
      <c r="C134" s="44"/>
      <c r="D134" s="44"/>
      <c r="E134" s="138">
        <v>87523.63</v>
      </c>
      <c r="F134" s="142"/>
    </row>
    <row r="135" spans="1:6" x14ac:dyDescent="0.25">
      <c r="A135" s="49">
        <v>325</v>
      </c>
      <c r="B135" s="240" t="s">
        <v>247</v>
      </c>
      <c r="C135" s="44"/>
      <c r="D135" s="44"/>
      <c r="E135" s="138">
        <f>E136</f>
        <v>26149720.379999999</v>
      </c>
      <c r="F135" s="142"/>
    </row>
    <row r="136" spans="1:6" x14ac:dyDescent="0.25">
      <c r="A136" s="49">
        <v>3251</v>
      </c>
      <c r="B136" s="105" t="s">
        <v>245</v>
      </c>
      <c r="C136" s="44"/>
      <c r="D136" s="44"/>
      <c r="E136" s="138">
        <v>26149720.379999999</v>
      </c>
      <c r="F136" s="142"/>
    </row>
    <row r="137" spans="1:6" x14ac:dyDescent="0.25">
      <c r="A137" s="49">
        <v>329</v>
      </c>
      <c r="B137" s="104" t="s">
        <v>22</v>
      </c>
      <c r="C137" s="44"/>
      <c r="D137" s="44"/>
      <c r="E137" s="138">
        <f>E138+E139+E140+E141+E142+E143+E144</f>
        <v>112807.98999999999</v>
      </c>
      <c r="F137" s="142"/>
    </row>
    <row r="138" spans="1:6" x14ac:dyDescent="0.25">
      <c r="A138" s="49">
        <v>3291</v>
      </c>
      <c r="B138" s="105" t="s">
        <v>140</v>
      </c>
      <c r="C138" s="44"/>
      <c r="D138" s="44"/>
      <c r="E138" s="138">
        <v>8463.2000000000007</v>
      </c>
      <c r="F138" s="142"/>
    </row>
    <row r="139" spans="1:6" x14ac:dyDescent="0.25">
      <c r="A139" s="49">
        <v>3292</v>
      </c>
      <c r="B139" s="51" t="s">
        <v>130</v>
      </c>
      <c r="C139" s="44"/>
      <c r="D139" s="44"/>
      <c r="E139" s="138">
        <v>16106.79</v>
      </c>
      <c r="F139" s="142"/>
    </row>
    <row r="140" spans="1:6" x14ac:dyDescent="0.25">
      <c r="A140" s="49">
        <v>3293</v>
      </c>
      <c r="B140" s="51" t="s">
        <v>131</v>
      </c>
      <c r="C140" s="44"/>
      <c r="D140" s="44"/>
      <c r="E140" s="138">
        <v>0</v>
      </c>
      <c r="F140" s="142"/>
    </row>
    <row r="141" spans="1:6" x14ac:dyDescent="0.25">
      <c r="A141" s="49">
        <v>3294</v>
      </c>
      <c r="B141" s="105" t="s">
        <v>136</v>
      </c>
      <c r="C141" s="44"/>
      <c r="D141" s="44"/>
      <c r="E141" s="138">
        <v>9922.32</v>
      </c>
      <c r="F141" s="142"/>
    </row>
    <row r="142" spans="1:6" x14ac:dyDescent="0.25">
      <c r="A142" s="49">
        <v>3295</v>
      </c>
      <c r="B142" s="105" t="s">
        <v>137</v>
      </c>
      <c r="C142" s="44"/>
      <c r="D142" s="44"/>
      <c r="E142" s="138">
        <v>10636.21</v>
      </c>
      <c r="F142" s="142"/>
    </row>
    <row r="143" spans="1:6" x14ac:dyDescent="0.25">
      <c r="A143" s="49">
        <v>3296</v>
      </c>
      <c r="B143" s="105" t="s">
        <v>138</v>
      </c>
      <c r="C143" s="44"/>
      <c r="D143" s="44"/>
      <c r="E143" s="138">
        <v>57337.27</v>
      </c>
      <c r="F143" s="142"/>
    </row>
    <row r="144" spans="1:6" x14ac:dyDescent="0.25">
      <c r="A144" s="49">
        <v>3299</v>
      </c>
      <c r="B144" s="105" t="s">
        <v>22</v>
      </c>
      <c r="C144" s="44"/>
      <c r="D144" s="44"/>
      <c r="E144" s="138">
        <v>10342.200000000001</v>
      </c>
      <c r="F144" s="142"/>
    </row>
    <row r="145" spans="1:6" x14ac:dyDescent="0.25">
      <c r="A145" s="49">
        <v>34</v>
      </c>
      <c r="B145" s="51" t="s">
        <v>6</v>
      </c>
      <c r="C145" s="44">
        <v>230000</v>
      </c>
      <c r="D145" s="44">
        <v>230000</v>
      </c>
      <c r="E145" s="138">
        <f>E146</f>
        <v>196221.21</v>
      </c>
      <c r="F145" s="237">
        <f>E145/D145*100</f>
        <v>85.313569565217378</v>
      </c>
    </row>
    <row r="146" spans="1:6" x14ac:dyDescent="0.25">
      <c r="A146" s="49">
        <v>343</v>
      </c>
      <c r="B146" s="51" t="s">
        <v>23</v>
      </c>
      <c r="C146" s="44"/>
      <c r="D146" s="44"/>
      <c r="E146" s="138">
        <f>E147+E148</f>
        <v>196221.21</v>
      </c>
      <c r="F146" s="142"/>
    </row>
    <row r="147" spans="1:6" x14ac:dyDescent="0.25">
      <c r="A147" s="49">
        <v>3431</v>
      </c>
      <c r="B147" s="51" t="s">
        <v>133</v>
      </c>
      <c r="C147" s="44"/>
      <c r="D147" s="44"/>
      <c r="E147" s="138">
        <v>33511.5</v>
      </c>
      <c r="F147" s="142"/>
    </row>
    <row r="148" spans="1:6" x14ac:dyDescent="0.25">
      <c r="A148" s="49">
        <v>3433</v>
      </c>
      <c r="B148" s="51" t="s">
        <v>134</v>
      </c>
      <c r="C148" s="44"/>
      <c r="D148" s="44"/>
      <c r="E148" s="138">
        <v>162709.71</v>
      </c>
      <c r="F148" s="142"/>
    </row>
    <row r="149" spans="1:6" ht="25.5" x14ac:dyDescent="0.25">
      <c r="A149" s="49">
        <v>37</v>
      </c>
      <c r="B149" s="52" t="s">
        <v>79</v>
      </c>
      <c r="C149" s="44">
        <v>37000</v>
      </c>
      <c r="D149" s="44">
        <v>37000</v>
      </c>
      <c r="E149" s="138">
        <f>E150</f>
        <v>26224.17</v>
      </c>
      <c r="F149" s="238">
        <f>E149/D149*100</f>
        <v>70.876135135135129</v>
      </c>
    </row>
    <row r="150" spans="1:6" x14ac:dyDescent="0.25">
      <c r="A150" s="49">
        <v>372</v>
      </c>
      <c r="B150" s="105" t="s">
        <v>132</v>
      </c>
      <c r="C150" s="44"/>
      <c r="D150" s="44"/>
      <c r="E150" s="138">
        <f>E151</f>
        <v>26224.17</v>
      </c>
      <c r="F150" s="142"/>
    </row>
    <row r="151" spans="1:6" x14ac:dyDescent="0.25">
      <c r="A151" s="49">
        <v>3721</v>
      </c>
      <c r="B151" s="105" t="s">
        <v>141</v>
      </c>
      <c r="C151" s="44"/>
      <c r="D151" s="44"/>
      <c r="E151" s="138">
        <v>26224.17</v>
      </c>
      <c r="F151" s="142"/>
    </row>
    <row r="152" spans="1:6" x14ac:dyDescent="0.25">
      <c r="A152" s="49">
        <v>38</v>
      </c>
      <c r="B152" s="51" t="s">
        <v>208</v>
      </c>
      <c r="C152" s="44">
        <v>20000</v>
      </c>
      <c r="D152" s="44">
        <v>20000</v>
      </c>
      <c r="E152" s="138">
        <v>0</v>
      </c>
      <c r="F152" s="237">
        <f>E152/D152*100</f>
        <v>0</v>
      </c>
    </row>
    <row r="153" spans="1:6" x14ac:dyDescent="0.25">
      <c r="A153" s="157">
        <v>5</v>
      </c>
      <c r="B153" s="158" t="s">
        <v>80</v>
      </c>
      <c r="C153" s="156">
        <f>C154</f>
        <v>849477</v>
      </c>
      <c r="D153" s="156">
        <f>D154</f>
        <v>849477</v>
      </c>
      <c r="E153" s="206">
        <f>E154</f>
        <v>763232.6399999999</v>
      </c>
      <c r="F153" s="146">
        <f>E153/D153*100</f>
        <v>89.847357844885721</v>
      </c>
    </row>
    <row r="154" spans="1:6" x14ac:dyDescent="0.25">
      <c r="A154" s="154">
        <v>52</v>
      </c>
      <c r="B154" s="155" t="s">
        <v>81</v>
      </c>
      <c r="C154" s="156">
        <f>C155+C168</f>
        <v>849477</v>
      </c>
      <c r="D154" s="156">
        <f>D155+D168</f>
        <v>849477</v>
      </c>
      <c r="E154" s="206">
        <f>E155+E168</f>
        <v>763232.6399999999</v>
      </c>
      <c r="F154" s="146">
        <f>E154/D154*100</f>
        <v>89.847357844885721</v>
      </c>
    </row>
    <row r="155" spans="1:6" x14ac:dyDescent="0.25">
      <c r="A155" s="37">
        <v>3</v>
      </c>
      <c r="B155" s="36" t="s">
        <v>11</v>
      </c>
      <c r="C155" s="46">
        <f>C156+C161</f>
        <v>314327</v>
      </c>
      <c r="D155" s="46">
        <f>D156+D161</f>
        <v>314327</v>
      </c>
      <c r="E155" s="138">
        <f>E156+E161</f>
        <v>319579.04999999993</v>
      </c>
      <c r="F155" s="237">
        <f>E155/D155*100</f>
        <v>101.67088732434692</v>
      </c>
    </row>
    <row r="156" spans="1:6" x14ac:dyDescent="0.25">
      <c r="A156" s="47">
        <v>31</v>
      </c>
      <c r="B156" s="48" t="s">
        <v>4</v>
      </c>
      <c r="C156" s="44">
        <v>286220</v>
      </c>
      <c r="D156" s="44">
        <v>286220</v>
      </c>
      <c r="E156" s="138">
        <f>E157+E159</f>
        <v>295937.50999999995</v>
      </c>
      <c r="F156" s="237">
        <f>E156/D156*100</f>
        <v>103.39511913912374</v>
      </c>
    </row>
    <row r="157" spans="1:6" x14ac:dyDescent="0.25">
      <c r="A157" s="47">
        <v>311</v>
      </c>
      <c r="B157" s="36" t="s">
        <v>103</v>
      </c>
      <c r="C157" s="44"/>
      <c r="D157" s="44"/>
      <c r="E157" s="138">
        <f>E158</f>
        <v>286069.28999999998</v>
      </c>
      <c r="F157" s="142"/>
    </row>
    <row r="158" spans="1:6" x14ac:dyDescent="0.25">
      <c r="A158" s="47">
        <v>3111</v>
      </c>
      <c r="B158" s="36" t="s">
        <v>30</v>
      </c>
      <c r="C158" s="44"/>
      <c r="D158" s="44"/>
      <c r="E158" s="138">
        <v>286069.28999999998</v>
      </c>
      <c r="F158" s="142"/>
    </row>
    <row r="159" spans="1:6" x14ac:dyDescent="0.25">
      <c r="A159" s="47">
        <v>313</v>
      </c>
      <c r="B159" s="36" t="s">
        <v>18</v>
      </c>
      <c r="C159" s="44"/>
      <c r="D159" s="44"/>
      <c r="E159" s="138">
        <f>E160</f>
        <v>9868.2199999999993</v>
      </c>
      <c r="F159" s="142"/>
    </row>
    <row r="160" spans="1:6" x14ac:dyDescent="0.25">
      <c r="A160" s="47">
        <v>3132</v>
      </c>
      <c r="B160" s="105" t="s">
        <v>48</v>
      </c>
      <c r="C160" s="44"/>
      <c r="D160" s="44"/>
      <c r="E160" s="138">
        <v>9868.2199999999993</v>
      </c>
      <c r="F160" s="142"/>
    </row>
    <row r="161" spans="1:6" x14ac:dyDescent="0.25">
      <c r="A161" s="49">
        <v>32</v>
      </c>
      <c r="B161" s="50" t="s">
        <v>5</v>
      </c>
      <c r="C161" s="44">
        <v>28107</v>
      </c>
      <c r="D161" s="44">
        <v>28107</v>
      </c>
      <c r="E161" s="138">
        <f>E162+E164+E166</f>
        <v>23641.54</v>
      </c>
      <c r="F161" s="237">
        <f>E161/D161*100</f>
        <v>84.112640979115525</v>
      </c>
    </row>
    <row r="162" spans="1:6" x14ac:dyDescent="0.25">
      <c r="A162" s="49">
        <v>321</v>
      </c>
      <c r="B162" s="51" t="s">
        <v>21</v>
      </c>
      <c r="C162" s="44"/>
      <c r="D162" s="44"/>
      <c r="E162" s="138">
        <f>E163</f>
        <v>20641.54</v>
      </c>
      <c r="F162" s="142"/>
    </row>
    <row r="163" spans="1:6" x14ac:dyDescent="0.25">
      <c r="A163" s="49">
        <v>3212</v>
      </c>
      <c r="B163" s="105" t="s">
        <v>113</v>
      </c>
      <c r="C163" s="44"/>
      <c r="D163" s="44"/>
      <c r="E163" s="138">
        <v>20641.54</v>
      </c>
      <c r="F163" s="142"/>
    </row>
    <row r="164" spans="1:6" x14ac:dyDescent="0.25">
      <c r="A164" s="49">
        <v>322</v>
      </c>
      <c r="B164" s="105" t="s">
        <v>96</v>
      </c>
      <c r="C164" s="44"/>
      <c r="D164" s="44"/>
      <c r="E164" s="138">
        <f>E165</f>
        <v>1000</v>
      </c>
      <c r="F164" s="142"/>
    </row>
    <row r="165" spans="1:6" x14ac:dyDescent="0.25">
      <c r="A165" s="49">
        <v>3221</v>
      </c>
      <c r="B165" s="105" t="s">
        <v>120</v>
      </c>
      <c r="C165" s="44"/>
      <c r="D165" s="44"/>
      <c r="E165" s="138">
        <v>1000</v>
      </c>
      <c r="F165" s="142"/>
    </row>
    <row r="166" spans="1:6" x14ac:dyDescent="0.25">
      <c r="A166" s="49">
        <v>323</v>
      </c>
      <c r="B166" s="105" t="s">
        <v>16</v>
      </c>
      <c r="C166" s="44"/>
      <c r="D166" s="44"/>
      <c r="E166" s="138">
        <f>E167</f>
        <v>2000</v>
      </c>
      <c r="F166" s="142"/>
    </row>
    <row r="167" spans="1:6" x14ac:dyDescent="0.25">
      <c r="A167" s="49">
        <v>3239</v>
      </c>
      <c r="B167" s="105" t="s">
        <v>129</v>
      </c>
      <c r="C167" s="44"/>
      <c r="D167" s="44"/>
      <c r="E167" s="138">
        <v>2000</v>
      </c>
      <c r="F167" s="142"/>
    </row>
    <row r="168" spans="1:6" x14ac:dyDescent="0.25">
      <c r="A168" s="45">
        <v>4</v>
      </c>
      <c r="B168" s="40" t="s">
        <v>7</v>
      </c>
      <c r="C168" s="44">
        <f>C169+C178</f>
        <v>535150</v>
      </c>
      <c r="D168" s="44">
        <f>D169+D178</f>
        <v>535150</v>
      </c>
      <c r="E168" s="138">
        <f>E169+E178</f>
        <v>443653.58999999997</v>
      </c>
      <c r="F168" s="237">
        <f>E168/D168*100</f>
        <v>82.902660936186109</v>
      </c>
    </row>
    <row r="169" spans="1:6" x14ac:dyDescent="0.25">
      <c r="A169" s="45">
        <v>42</v>
      </c>
      <c r="B169" s="40" t="s">
        <v>8</v>
      </c>
      <c r="C169" s="44">
        <v>51953</v>
      </c>
      <c r="D169" s="44">
        <v>51953</v>
      </c>
      <c r="E169" s="138">
        <f>E172+E170</f>
        <v>46452.979999999996</v>
      </c>
      <c r="F169" s="237">
        <f>E169/D169*100</f>
        <v>89.413469866995172</v>
      </c>
    </row>
    <row r="170" spans="1:6" x14ac:dyDescent="0.25">
      <c r="A170" s="45">
        <v>421</v>
      </c>
      <c r="B170" s="40" t="s">
        <v>102</v>
      </c>
      <c r="C170" s="44"/>
      <c r="D170" s="44"/>
      <c r="E170" s="138">
        <f>E171</f>
        <v>0</v>
      </c>
      <c r="F170" s="142"/>
    </row>
    <row r="171" spans="1:6" x14ac:dyDescent="0.25">
      <c r="A171" s="45">
        <v>4213</v>
      </c>
      <c r="B171" s="40" t="s">
        <v>116</v>
      </c>
      <c r="C171" s="44"/>
      <c r="D171" s="44"/>
      <c r="E171" s="138"/>
      <c r="F171" s="142"/>
    </row>
    <row r="172" spans="1:6" x14ac:dyDescent="0.25">
      <c r="A172" s="45">
        <v>422</v>
      </c>
      <c r="B172" s="40" t="s">
        <v>17</v>
      </c>
      <c r="C172" s="44"/>
      <c r="D172" s="44"/>
      <c r="E172" s="138">
        <f>E173+E175+E176+E177+E174</f>
        <v>46452.979999999996</v>
      </c>
      <c r="F172" s="142"/>
    </row>
    <row r="173" spans="1:6" x14ac:dyDescent="0.25">
      <c r="A173" s="45">
        <v>4221</v>
      </c>
      <c r="B173" s="105" t="s">
        <v>64</v>
      </c>
      <c r="C173" s="44"/>
      <c r="D173" s="44"/>
      <c r="E173" s="138">
        <v>10799.23</v>
      </c>
      <c r="F173" s="142"/>
    </row>
    <row r="174" spans="1:6" x14ac:dyDescent="0.25">
      <c r="A174" s="45">
        <v>4222</v>
      </c>
      <c r="B174" s="105" t="s">
        <v>174</v>
      </c>
      <c r="C174" s="44"/>
      <c r="D174" s="44"/>
      <c r="E174" s="138"/>
      <c r="F174" s="142"/>
    </row>
    <row r="175" spans="1:6" x14ac:dyDescent="0.25">
      <c r="A175" s="45">
        <v>4223</v>
      </c>
      <c r="B175" s="105" t="s">
        <v>63</v>
      </c>
      <c r="C175" s="44"/>
      <c r="D175" s="44"/>
      <c r="E175" s="138">
        <v>3060</v>
      </c>
      <c r="F175" s="142"/>
    </row>
    <row r="176" spans="1:6" x14ac:dyDescent="0.25">
      <c r="A176" s="45">
        <v>4224</v>
      </c>
      <c r="B176" s="105" t="s">
        <v>135</v>
      </c>
      <c r="C176" s="44"/>
      <c r="D176" s="44"/>
      <c r="E176" s="138">
        <v>32593.75</v>
      </c>
      <c r="F176" s="142"/>
    </row>
    <row r="177" spans="1:7" x14ac:dyDescent="0.25">
      <c r="A177" s="45">
        <v>4227</v>
      </c>
      <c r="B177" s="40" t="s">
        <v>119</v>
      </c>
      <c r="C177" s="44"/>
      <c r="D177" s="44"/>
      <c r="E177" s="138">
        <v>0</v>
      </c>
      <c r="F177" s="142"/>
    </row>
    <row r="178" spans="1:7" x14ac:dyDescent="0.25">
      <c r="A178" s="37">
        <v>45</v>
      </c>
      <c r="B178" s="40" t="s">
        <v>25</v>
      </c>
      <c r="C178" s="44">
        <v>483197</v>
      </c>
      <c r="D178" s="44">
        <v>483197</v>
      </c>
      <c r="E178" s="138">
        <f>E179</f>
        <v>397200.61</v>
      </c>
      <c r="F178" s="237">
        <f>E178/D178*100</f>
        <v>82.202623360658279</v>
      </c>
    </row>
    <row r="179" spans="1:7" x14ac:dyDescent="0.25">
      <c r="A179" s="37">
        <v>451</v>
      </c>
      <c r="B179" s="40" t="s">
        <v>24</v>
      </c>
      <c r="C179" s="44"/>
      <c r="D179" s="44"/>
      <c r="E179" s="138">
        <f>E180</f>
        <v>397200.61</v>
      </c>
      <c r="F179" s="142"/>
      <c r="G179" s="184"/>
    </row>
    <row r="180" spans="1:7" x14ac:dyDescent="0.25">
      <c r="A180" s="37">
        <v>4511</v>
      </c>
      <c r="B180" s="40" t="s">
        <v>24</v>
      </c>
      <c r="C180" s="44"/>
      <c r="D180" s="44"/>
      <c r="E180" s="138">
        <v>397200.61</v>
      </c>
      <c r="F180" s="142"/>
    </row>
    <row r="181" spans="1:7" x14ac:dyDescent="0.25">
      <c r="A181" s="37">
        <v>6</v>
      </c>
      <c r="B181" s="103" t="s">
        <v>82</v>
      </c>
      <c r="C181" s="46">
        <f>C182</f>
        <v>131200</v>
      </c>
      <c r="D181" s="46">
        <f t="shared" ref="D181:E181" si="9">D182</f>
        <v>131200</v>
      </c>
      <c r="E181" s="211">
        <f t="shared" si="9"/>
        <v>186842.06</v>
      </c>
      <c r="F181" s="237">
        <f>E181/D181*100</f>
        <v>142.41010670731706</v>
      </c>
    </row>
    <row r="182" spans="1:7" x14ac:dyDescent="0.25">
      <c r="A182" s="160">
        <v>61</v>
      </c>
      <c r="B182" s="160" t="s">
        <v>82</v>
      </c>
      <c r="C182" s="156">
        <f>C183+C194</f>
        <v>131200</v>
      </c>
      <c r="D182" s="156">
        <f>D183+D194</f>
        <v>131200</v>
      </c>
      <c r="E182" s="159">
        <f>E183+E194</f>
        <v>186842.06</v>
      </c>
      <c r="F182" s="146">
        <f>E182/D182*100</f>
        <v>142.41010670731706</v>
      </c>
    </row>
    <row r="183" spans="1:7" x14ac:dyDescent="0.25">
      <c r="A183" s="37">
        <v>3</v>
      </c>
      <c r="B183" s="36" t="s">
        <v>11</v>
      </c>
      <c r="C183" s="46">
        <f>C184</f>
        <v>20500</v>
      </c>
      <c r="D183" s="46">
        <f>D184</f>
        <v>20500</v>
      </c>
      <c r="E183" s="138">
        <f>E184</f>
        <v>18263.809999999998</v>
      </c>
      <c r="F183" s="237">
        <f>E183/D183*100</f>
        <v>89.09175609756096</v>
      </c>
    </row>
    <row r="184" spans="1:7" x14ac:dyDescent="0.25">
      <c r="A184" s="49">
        <v>32</v>
      </c>
      <c r="B184" s="50" t="s">
        <v>5</v>
      </c>
      <c r="C184" s="44">
        <v>20500</v>
      </c>
      <c r="D184" s="44">
        <v>20500</v>
      </c>
      <c r="E184" s="138">
        <f>E185+E188+E191</f>
        <v>18263.809999999998</v>
      </c>
      <c r="F184" s="237">
        <f>E184/D184*100</f>
        <v>89.09175609756096</v>
      </c>
    </row>
    <row r="185" spans="1:7" x14ac:dyDescent="0.25">
      <c r="A185" s="49">
        <v>321</v>
      </c>
      <c r="B185" s="51" t="s">
        <v>21</v>
      </c>
      <c r="C185" s="44"/>
      <c r="D185" s="44"/>
      <c r="E185" s="138">
        <f>E186+E187</f>
        <v>16312.14</v>
      </c>
      <c r="F185" s="237"/>
    </row>
    <row r="186" spans="1:7" x14ac:dyDescent="0.25">
      <c r="A186" s="49">
        <v>3211</v>
      </c>
      <c r="B186" s="105" t="s">
        <v>139</v>
      </c>
      <c r="C186" s="44"/>
      <c r="D186" s="44"/>
      <c r="E186" s="138">
        <v>11471.14</v>
      </c>
      <c r="F186" s="142"/>
    </row>
    <row r="187" spans="1:7" x14ac:dyDescent="0.25">
      <c r="A187" s="49">
        <v>3213</v>
      </c>
      <c r="B187" s="51" t="s">
        <v>112</v>
      </c>
      <c r="C187" s="44"/>
      <c r="D187" s="44"/>
      <c r="E187" s="138">
        <v>4841</v>
      </c>
      <c r="F187" s="142"/>
    </row>
    <row r="188" spans="1:7" x14ac:dyDescent="0.25">
      <c r="A188" s="49">
        <v>322</v>
      </c>
      <c r="B188" s="105" t="s">
        <v>96</v>
      </c>
      <c r="C188" s="44"/>
      <c r="D188" s="44"/>
      <c r="E188" s="138">
        <f>E189+E190</f>
        <v>751.67000000000007</v>
      </c>
      <c r="F188" s="142"/>
    </row>
    <row r="189" spans="1:7" x14ac:dyDescent="0.25">
      <c r="A189" s="49">
        <v>3221</v>
      </c>
      <c r="B189" s="105" t="s">
        <v>120</v>
      </c>
      <c r="C189" s="44"/>
      <c r="D189" s="44"/>
      <c r="E189" s="138">
        <v>300</v>
      </c>
      <c r="F189" s="142"/>
    </row>
    <row r="190" spans="1:7" x14ac:dyDescent="0.25">
      <c r="A190" s="49">
        <v>3225</v>
      </c>
      <c r="B190" s="105" t="s">
        <v>115</v>
      </c>
      <c r="C190" s="44"/>
      <c r="D190" s="44"/>
      <c r="E190" s="138">
        <v>451.67</v>
      </c>
      <c r="F190" s="142"/>
    </row>
    <row r="191" spans="1:7" x14ac:dyDescent="0.25">
      <c r="A191" s="49">
        <v>323</v>
      </c>
      <c r="B191" s="105" t="s">
        <v>16</v>
      </c>
      <c r="C191" s="44"/>
      <c r="D191" s="44"/>
      <c r="E191" s="138">
        <f>E192+E193</f>
        <v>1200</v>
      </c>
      <c r="F191" s="142"/>
    </row>
    <row r="192" spans="1:7" x14ac:dyDescent="0.25">
      <c r="A192" s="49">
        <v>3235</v>
      </c>
      <c r="B192" s="105" t="s">
        <v>125</v>
      </c>
      <c r="C192" s="44"/>
      <c r="D192" s="44"/>
      <c r="E192" s="138">
        <v>344.71</v>
      </c>
      <c r="F192" s="142"/>
    </row>
    <row r="193" spans="1:6" x14ac:dyDescent="0.25">
      <c r="A193" s="49">
        <v>3239</v>
      </c>
      <c r="B193" s="105" t="s">
        <v>129</v>
      </c>
      <c r="C193" s="44"/>
      <c r="D193" s="44"/>
      <c r="E193" s="138">
        <v>855.29</v>
      </c>
      <c r="F193" s="142"/>
    </row>
    <row r="194" spans="1:6" x14ac:dyDescent="0.25">
      <c r="A194" s="45">
        <v>4</v>
      </c>
      <c r="B194" s="40" t="s">
        <v>7</v>
      </c>
      <c r="C194" s="46">
        <f>C196+C195</f>
        <v>110700</v>
      </c>
      <c r="D194" s="46">
        <f>D196+D195</f>
        <v>110700</v>
      </c>
      <c r="E194" s="138">
        <f>E196</f>
        <v>168578.25</v>
      </c>
      <c r="F194" s="237">
        <f>E194/D194*100</f>
        <v>152.28387533875338</v>
      </c>
    </row>
    <row r="195" spans="1:6" x14ac:dyDescent="0.25">
      <c r="A195" s="45">
        <v>41</v>
      </c>
      <c r="B195" s="40" t="s">
        <v>204</v>
      </c>
      <c r="C195" s="44"/>
      <c r="D195" s="44"/>
      <c r="E195" s="138"/>
      <c r="F195" s="237"/>
    </row>
    <row r="196" spans="1:6" x14ac:dyDescent="0.25">
      <c r="A196" s="45">
        <v>42</v>
      </c>
      <c r="B196" s="40" t="s">
        <v>8</v>
      </c>
      <c r="C196" s="44">
        <v>110700</v>
      </c>
      <c r="D196" s="44">
        <v>110700</v>
      </c>
      <c r="E196" s="138">
        <f>E197</f>
        <v>168578.25</v>
      </c>
      <c r="F196" s="237">
        <f t="shared" ref="F196" si="10">E196/D196*100</f>
        <v>152.28387533875338</v>
      </c>
    </row>
    <row r="197" spans="1:6" x14ac:dyDescent="0.25">
      <c r="A197" s="45">
        <v>422</v>
      </c>
      <c r="B197" s="40" t="s">
        <v>17</v>
      </c>
      <c r="C197" s="44"/>
      <c r="D197" s="44"/>
      <c r="E197" s="138">
        <f>SUM(E198:E202)</f>
        <v>168578.25</v>
      </c>
      <c r="F197" s="142"/>
    </row>
    <row r="198" spans="1:6" x14ac:dyDescent="0.25">
      <c r="A198" s="45">
        <v>4221</v>
      </c>
      <c r="B198" s="105" t="s">
        <v>64</v>
      </c>
      <c r="C198" s="44"/>
      <c r="D198" s="44"/>
      <c r="E198" s="138">
        <v>5486.77</v>
      </c>
      <c r="F198" s="142"/>
    </row>
    <row r="199" spans="1:6" x14ac:dyDescent="0.25">
      <c r="A199" s="45">
        <v>4222</v>
      </c>
      <c r="B199" s="105" t="s">
        <v>174</v>
      </c>
      <c r="C199" s="44"/>
      <c r="D199" s="44"/>
      <c r="E199" s="138">
        <v>764.3</v>
      </c>
      <c r="F199" s="142"/>
    </row>
    <row r="200" spans="1:6" x14ac:dyDescent="0.25">
      <c r="A200" s="45">
        <v>4223</v>
      </c>
      <c r="B200" s="105" t="s">
        <v>63</v>
      </c>
      <c r="C200" s="44"/>
      <c r="D200" s="44"/>
      <c r="E200" s="138">
        <v>1419.99</v>
      </c>
      <c r="F200" s="142"/>
    </row>
    <row r="201" spans="1:6" x14ac:dyDescent="0.25">
      <c r="A201" s="45">
        <v>4224</v>
      </c>
      <c r="B201" s="105" t="s">
        <v>135</v>
      </c>
      <c r="C201" s="44"/>
      <c r="D201" s="44"/>
      <c r="E201" s="138">
        <v>150955.44</v>
      </c>
      <c r="F201" s="142"/>
    </row>
    <row r="202" spans="1:6" x14ac:dyDescent="0.25">
      <c r="A202" s="45">
        <v>4227</v>
      </c>
      <c r="B202" s="40" t="s">
        <v>119</v>
      </c>
      <c r="C202" s="44"/>
      <c r="D202" s="44"/>
      <c r="E202" s="138">
        <v>9951.75</v>
      </c>
      <c r="F202" s="142"/>
    </row>
    <row r="203" spans="1:6" ht="25.5" x14ac:dyDescent="0.25">
      <c r="A203" s="45">
        <v>7</v>
      </c>
      <c r="B203" s="112" t="s">
        <v>83</v>
      </c>
      <c r="C203" s="46">
        <f t="shared" ref="C203:E204" si="11">C204</f>
        <v>65000</v>
      </c>
      <c r="D203" s="46">
        <f t="shared" si="11"/>
        <v>65000</v>
      </c>
      <c r="E203" s="211">
        <f t="shared" si="11"/>
        <v>8422.4699999999993</v>
      </c>
      <c r="F203" s="143">
        <f>E203/D203*100</f>
        <v>12.957646153846152</v>
      </c>
    </row>
    <row r="204" spans="1:6" ht="25.5" x14ac:dyDescent="0.25">
      <c r="A204" s="186">
        <v>71</v>
      </c>
      <c r="B204" s="187" t="s">
        <v>83</v>
      </c>
      <c r="C204" s="188">
        <f t="shared" si="11"/>
        <v>65000</v>
      </c>
      <c r="D204" s="188">
        <f t="shared" si="11"/>
        <v>65000</v>
      </c>
      <c r="E204" s="212">
        <f t="shared" si="11"/>
        <v>8422.4699999999993</v>
      </c>
      <c r="F204" s="189">
        <f>E204/D204*100</f>
        <v>12.957646153846152</v>
      </c>
    </row>
    <row r="205" spans="1:6" x14ac:dyDescent="0.25">
      <c r="A205" s="45">
        <v>4</v>
      </c>
      <c r="B205" s="40" t="s">
        <v>7</v>
      </c>
      <c r="C205" s="46">
        <f>C206+C209</f>
        <v>65000</v>
      </c>
      <c r="D205" s="46">
        <f>D206+D209</f>
        <v>65000</v>
      </c>
      <c r="E205" s="211">
        <f>E206+E209</f>
        <v>8422.4699999999993</v>
      </c>
      <c r="F205" s="237">
        <f>E205/D205*100</f>
        <v>12.957646153846152</v>
      </c>
    </row>
    <row r="206" spans="1:6" x14ac:dyDescent="0.25">
      <c r="A206" s="45">
        <v>42</v>
      </c>
      <c r="B206" s="40" t="s">
        <v>8</v>
      </c>
      <c r="C206" s="44">
        <v>60000</v>
      </c>
      <c r="D206" s="44">
        <v>60000</v>
      </c>
      <c r="E206" s="139">
        <f>E208</f>
        <v>8422.4699999999993</v>
      </c>
      <c r="F206" s="237">
        <f>E206/D206*100</f>
        <v>14.037449999999998</v>
      </c>
    </row>
    <row r="207" spans="1:6" x14ac:dyDescent="0.25">
      <c r="A207" s="45">
        <v>422</v>
      </c>
      <c r="B207" s="40" t="s">
        <v>17</v>
      </c>
      <c r="C207" s="44"/>
      <c r="D207" s="44"/>
      <c r="E207" s="138">
        <f>E208</f>
        <v>8422.4699999999993</v>
      </c>
      <c r="F207" s="237"/>
    </row>
    <row r="208" spans="1:6" x14ac:dyDescent="0.25">
      <c r="A208" s="45">
        <v>4221</v>
      </c>
      <c r="B208" s="105" t="s">
        <v>64</v>
      </c>
      <c r="C208" s="44"/>
      <c r="D208" s="44"/>
      <c r="E208" s="138">
        <v>8422.4699999999993</v>
      </c>
      <c r="F208" s="237"/>
    </row>
    <row r="209" spans="1:7" x14ac:dyDescent="0.25">
      <c r="A209" s="45">
        <v>45</v>
      </c>
      <c r="B209" s="40" t="s">
        <v>25</v>
      </c>
      <c r="C209" s="44">
        <v>5000</v>
      </c>
      <c r="D209" s="44">
        <v>5000</v>
      </c>
      <c r="E209" s="139"/>
      <c r="F209" s="142"/>
    </row>
    <row r="210" spans="1:7" ht="25.5" x14ac:dyDescent="0.25">
      <c r="A210" s="106" t="s">
        <v>94</v>
      </c>
      <c r="B210" s="107" t="s">
        <v>95</v>
      </c>
      <c r="C210" s="111">
        <f t="shared" ref="C210:E212" si="12">C211</f>
        <v>475778</v>
      </c>
      <c r="D210" s="111">
        <f t="shared" si="12"/>
        <v>475778</v>
      </c>
      <c r="E210" s="207">
        <f t="shared" si="12"/>
        <v>475778</v>
      </c>
      <c r="F210" s="144">
        <f>E210/D210*100</f>
        <v>100</v>
      </c>
    </row>
    <row r="211" spans="1:7" x14ac:dyDescent="0.25">
      <c r="A211" s="35">
        <v>1</v>
      </c>
      <c r="B211" s="36" t="s">
        <v>70</v>
      </c>
      <c r="C211" s="71">
        <f t="shared" si="12"/>
        <v>475778</v>
      </c>
      <c r="D211" s="71">
        <f t="shared" si="12"/>
        <v>475778</v>
      </c>
      <c r="E211" s="138">
        <f t="shared" si="12"/>
        <v>475778</v>
      </c>
      <c r="F211" s="237">
        <f>E211/D211*100</f>
        <v>100</v>
      </c>
    </row>
    <row r="212" spans="1:7" x14ac:dyDescent="0.25">
      <c r="A212" s="37">
        <v>11</v>
      </c>
      <c r="B212" s="36" t="s">
        <v>70</v>
      </c>
      <c r="C212" s="72">
        <f t="shared" si="12"/>
        <v>475778</v>
      </c>
      <c r="D212" s="72">
        <f t="shared" si="12"/>
        <v>475778</v>
      </c>
      <c r="E212" s="139">
        <f t="shared" si="12"/>
        <v>475778</v>
      </c>
      <c r="F212" s="237">
        <f t="shared" ref="F212:F213" si="13">E212/D212*100</f>
        <v>100</v>
      </c>
    </row>
    <row r="213" spans="1:7" x14ac:dyDescent="0.25">
      <c r="A213" s="73">
        <v>32</v>
      </c>
      <c r="B213" s="70" t="s">
        <v>5</v>
      </c>
      <c r="C213" s="72">
        <v>475778</v>
      </c>
      <c r="D213" s="72">
        <v>475778</v>
      </c>
      <c r="E213" s="139">
        <f>E214</f>
        <v>475778</v>
      </c>
      <c r="F213" s="237">
        <f t="shared" si="13"/>
        <v>100</v>
      </c>
      <c r="G213" s="184"/>
    </row>
    <row r="214" spans="1:7" x14ac:dyDescent="0.25">
      <c r="A214" s="192">
        <v>329</v>
      </c>
      <c r="B214" s="192" t="s">
        <v>22</v>
      </c>
      <c r="C214" s="190"/>
      <c r="D214" s="190"/>
      <c r="E214" s="210">
        <f>E215</f>
        <v>475778</v>
      </c>
      <c r="F214" s="190"/>
    </row>
    <row r="215" spans="1:7" x14ac:dyDescent="0.25">
      <c r="A215" s="192">
        <v>3292</v>
      </c>
      <c r="B215" s="192" t="s">
        <v>130</v>
      </c>
      <c r="C215" s="190"/>
      <c r="D215" s="190"/>
      <c r="E215" s="210">
        <v>475778</v>
      </c>
      <c r="F215" s="190"/>
    </row>
  </sheetData>
  <mergeCells count="4">
    <mergeCell ref="A3:F3"/>
    <mergeCell ref="A4:F4"/>
    <mergeCell ref="A7:B7"/>
    <mergeCell ref="A1:F1"/>
  </mergeCells>
  <printOptions horizontalCentered="1"/>
  <pageMargins left="0.19685039370078741" right="0.19685039370078741" top="0.82677165354330717" bottom="0.39370078740157483" header="0.51181102362204722" footer="0.31496062992125984"/>
  <pageSetup paperSize="9" scale="62" firstPageNumber="2" orientation="portrait" useFirstPageNumber="1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B21"/>
  <sheetViews>
    <sheetView zoomScaleNormal="100" workbookViewId="0">
      <selection activeCell="O24" sqref="O24"/>
    </sheetView>
  </sheetViews>
  <sheetFormatPr defaultRowHeight="12.75" x14ac:dyDescent="0.2"/>
  <cols>
    <col min="1" max="1" width="56.42578125" customWidth="1"/>
    <col min="2" max="2" width="21.85546875" bestFit="1" customWidth="1"/>
  </cols>
  <sheetData>
    <row r="3" spans="1:2" ht="39" customHeight="1" x14ac:dyDescent="0.25">
      <c r="A3" s="311" t="s">
        <v>55</v>
      </c>
      <c r="B3" s="311"/>
    </row>
    <row r="7" spans="1:2" ht="47.25" customHeight="1" x14ac:dyDescent="0.2">
      <c r="A7" s="27" t="s">
        <v>56</v>
      </c>
      <c r="B7" s="28" t="s">
        <v>239</v>
      </c>
    </row>
    <row r="8" spans="1:2" ht="33" customHeight="1" x14ac:dyDescent="0.2">
      <c r="A8" s="26" t="s">
        <v>57</v>
      </c>
      <c r="B8" s="25"/>
    </row>
    <row r="9" spans="1:2" ht="32.25" customHeight="1" x14ac:dyDescent="0.2">
      <c r="A9" s="25" t="s">
        <v>60</v>
      </c>
      <c r="B9" s="269">
        <v>5296579.09</v>
      </c>
    </row>
    <row r="10" spans="1:2" ht="33" customHeight="1" x14ac:dyDescent="0.2">
      <c r="A10" s="25" t="s">
        <v>58</v>
      </c>
      <c r="B10" s="268">
        <v>5432000.8700000001</v>
      </c>
    </row>
    <row r="11" spans="1:2" ht="32.25" customHeight="1" x14ac:dyDescent="0.2">
      <c r="A11" s="25" t="s">
        <v>59</v>
      </c>
      <c r="B11" s="269">
        <v>1047159.93</v>
      </c>
    </row>
    <row r="14" spans="1:2" x14ac:dyDescent="0.2">
      <c r="B14" s="191"/>
    </row>
    <row r="15" spans="1:2" x14ac:dyDescent="0.2">
      <c r="B15" s="191"/>
    </row>
    <row r="16" spans="1:2" x14ac:dyDescent="0.2">
      <c r="B16" s="191"/>
    </row>
    <row r="17" spans="2:2" x14ac:dyDescent="0.2">
      <c r="B17" s="191"/>
    </row>
    <row r="18" spans="2:2" x14ac:dyDescent="0.2">
      <c r="B18" s="191"/>
    </row>
    <row r="19" spans="2:2" x14ac:dyDescent="0.2">
      <c r="B19" s="191"/>
    </row>
    <row r="20" spans="2:2" x14ac:dyDescent="0.2">
      <c r="B20" s="191"/>
    </row>
    <row r="21" spans="2:2" x14ac:dyDescent="0.2">
      <c r="B21" s="191"/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SAŽETAK</vt:lpstr>
      <vt:lpstr> Račun prihoda i rashoda-ekonom</vt:lpstr>
      <vt:lpstr> Račun prihoda i rashoda-izvori</vt:lpstr>
      <vt:lpstr> Račun financiranja-izvori</vt:lpstr>
      <vt:lpstr> Račun financiranja-ekonomska</vt:lpstr>
      <vt:lpstr>Rashodi -funkcijska</vt:lpstr>
      <vt:lpstr>7  POSEBNI_DIO_</vt:lpstr>
      <vt:lpstr>izvj. o stanju potr. i dosp.obv</vt:lpstr>
      <vt:lpstr>' Račun financiranja-ekonomska'!Print_Area</vt:lpstr>
      <vt:lpstr>' Račun financiranja-izvori'!Print_Area</vt:lpstr>
      <vt:lpstr>' Račun prihoda i rashoda-ekonom'!Print_Area</vt:lpstr>
      <vt:lpstr>' Račun prihoda i rashoda-izvori'!Print_Area</vt:lpstr>
      <vt:lpstr>'7  POSEBNI_DIO_'!Print_Area</vt:lpstr>
      <vt:lpstr>'izvj. o stanju potr. i dosp.obv'!Print_Area</vt:lpstr>
      <vt:lpstr>SAŽETAK!Print_Area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Jadranka Maric</cp:lastModifiedBy>
  <cp:lastPrinted>2026-03-05T13:59:09Z</cp:lastPrinted>
  <dcterms:created xsi:type="dcterms:W3CDTF">2022-08-26T07:26:16Z</dcterms:created>
  <dcterms:modified xsi:type="dcterms:W3CDTF">2026-04-21T11:45:50Z</dcterms:modified>
</cp:coreProperties>
</file>