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inf04\Documents\Backup\web-objave\Plan i analize\"/>
    </mc:Choice>
  </mc:AlternateContent>
  <xr:revisionPtr revIDLastSave="0" documentId="8_{1851D9CD-500B-45E6-816C-3EA31468A9A0}" xr6:coauthVersionLast="47" xr6:coauthVersionMax="47" xr10:uidLastSave="{00000000-0000-0000-0000-000000000000}"/>
  <bookViews>
    <workbookView xWindow="-120" yWindow="-120" windowWidth="29040" windowHeight="15720" tabRatio="841" activeTab="6" xr2:uid="{00000000-000D-0000-FFFF-FFFF00000000}"/>
  </bookViews>
  <sheets>
    <sheet name="SAŽETAK" sheetId="21" r:id="rId1"/>
    <sheet name=" Račun prihoda i rashoda-ekonom" sheetId="24" r:id="rId2"/>
    <sheet name=" Račun prihoda i rashoda-izvori" sheetId="25" r:id="rId3"/>
    <sheet name=" Račun financiranja-izvori" sheetId="23" r:id="rId4"/>
    <sheet name=" Račun financiranja-ekonomska" sheetId="22" r:id="rId5"/>
    <sheet name="Rashodi -funkcijska" sheetId="9" r:id="rId6"/>
    <sheet name="7  POSEBNI_DIO " sheetId="14" r:id="rId7"/>
  </sheets>
  <definedNames>
    <definedName name="_xlnm.Print_Area" localSheetId="4">' Račun financiranja-ekonomska'!$A$1:$I$10</definedName>
    <definedName name="_xlnm.Print_Area" localSheetId="3">' Račun financiranja-izvori'!$A$1:$G$12</definedName>
    <definedName name="_xlnm.Print_Area" localSheetId="1">' Račun prihoda i rashoda-ekonom'!$A$1:$I$123</definedName>
    <definedName name="_xlnm.Print_Area" localSheetId="2">' Račun prihoda i rashoda-izvori'!$A$1:$G$37</definedName>
    <definedName name="_xlnm.Print_Area" localSheetId="6">'7  POSEBNI_DIO '!$A$1:$F$176</definedName>
    <definedName name="_xlnm.Print_Area" localSheetId="0">SAŽETAK!$A$1:$K$31</definedName>
  </definedNames>
  <calcPr calcId="191029" iterateDelta="1E-4"/>
</workbook>
</file>

<file path=xl/calcChain.xml><?xml version="1.0" encoding="utf-8"?>
<calcChain xmlns="http://schemas.openxmlformats.org/spreadsheetml/2006/main">
  <c r="F167" i="14" l="1"/>
  <c r="F68" i="14"/>
  <c r="F26" i="14"/>
  <c r="F12" i="14"/>
  <c r="F13" i="14"/>
  <c r="F14" i="14"/>
  <c r="F15" i="14"/>
  <c r="F16" i="14"/>
  <c r="F18" i="14"/>
  <c r="F19" i="14"/>
  <c r="F20" i="14"/>
  <c r="F11" i="14"/>
  <c r="F10" i="14"/>
  <c r="C43" i="14"/>
  <c r="D43" i="14"/>
  <c r="K27" i="21"/>
  <c r="K26" i="21"/>
  <c r="E72" i="14"/>
  <c r="D152" i="14"/>
  <c r="E152" i="14"/>
  <c r="C152" i="14"/>
  <c r="E126" i="14"/>
  <c r="H86" i="24"/>
  <c r="H17" i="24"/>
  <c r="H19" i="24"/>
  <c r="G107" i="24"/>
  <c r="G106" i="24" s="1"/>
  <c r="G103" i="24"/>
  <c r="G102" i="24" s="1"/>
  <c r="E64" i="14"/>
  <c r="D173" i="14"/>
  <c r="D172" i="14" s="1"/>
  <c r="D171" i="14" s="1"/>
  <c r="E149" i="14"/>
  <c r="D147" i="14"/>
  <c r="C147" i="14"/>
  <c r="E141" i="14"/>
  <c r="E140" i="14" s="1"/>
  <c r="E80" i="14"/>
  <c r="E79" i="14" s="1"/>
  <c r="F79" i="14" s="1"/>
  <c r="E69" i="14"/>
  <c r="E68" i="14" s="1"/>
  <c r="C67" i="14"/>
  <c r="D67" i="14"/>
  <c r="E77" i="14"/>
  <c r="E59" i="14"/>
  <c r="E46" i="14"/>
  <c r="E45" i="14" s="1"/>
  <c r="E44" i="14" s="1"/>
  <c r="E43" i="14" s="1"/>
  <c r="E42" i="14" s="1"/>
  <c r="E41" i="14" s="1"/>
  <c r="E40" i="14" s="1"/>
  <c r="F45" i="14" l="1"/>
  <c r="F43" i="14"/>
  <c r="I106" i="24"/>
  <c r="E71" i="14"/>
  <c r="E67" i="14" l="1"/>
  <c r="F67" i="14" s="1"/>
  <c r="F71" i="14"/>
  <c r="E38" i="14" l="1"/>
  <c r="E37" i="14" s="1"/>
  <c r="F37" i="14" s="1"/>
  <c r="E28" i="14"/>
  <c r="E27" i="14" s="1"/>
  <c r="F27" i="14" s="1"/>
  <c r="G31" i="25"/>
  <c r="F27" i="25"/>
  <c r="F30" i="25"/>
  <c r="F34" i="25"/>
  <c r="F37" i="25"/>
  <c r="E29" i="25"/>
  <c r="C29" i="25"/>
  <c r="D29" i="25"/>
  <c r="E12" i="25"/>
  <c r="G14" i="25"/>
  <c r="C44" i="14"/>
  <c r="C42" i="14"/>
  <c r="C41" i="14" s="1"/>
  <c r="C40" i="14" s="1"/>
  <c r="C36" i="14"/>
  <c r="C35" i="14" s="1"/>
  <c r="C34" i="14" s="1"/>
  <c r="C25" i="14"/>
  <c r="C24" i="14" s="1"/>
  <c r="D44" i="14"/>
  <c r="F44" i="14" s="1"/>
  <c r="D42" i="14"/>
  <c r="D36" i="14"/>
  <c r="D35" i="14" s="1"/>
  <c r="D34" i="14" s="1"/>
  <c r="D25" i="14"/>
  <c r="D24" i="14" s="1"/>
  <c r="C36" i="25"/>
  <c r="C33" i="25"/>
  <c r="C26" i="25"/>
  <c r="C23" i="25"/>
  <c r="C21" i="25"/>
  <c r="D36" i="25"/>
  <c r="D33" i="25"/>
  <c r="D26" i="25"/>
  <c r="D23" i="25"/>
  <c r="D21" i="25"/>
  <c r="C17" i="25"/>
  <c r="C15" i="25"/>
  <c r="C12" i="25"/>
  <c r="C10" i="25"/>
  <c r="C8" i="25"/>
  <c r="C6" i="25"/>
  <c r="D17" i="25"/>
  <c r="D15" i="25"/>
  <c r="D12" i="25"/>
  <c r="D10" i="25"/>
  <c r="D8" i="25"/>
  <c r="D6" i="25"/>
  <c r="D41" i="14" l="1"/>
  <c r="F42" i="14"/>
  <c r="E36" i="14"/>
  <c r="F36" i="14" s="1"/>
  <c r="C23" i="14"/>
  <c r="C33" i="14"/>
  <c r="C5" i="25"/>
  <c r="C20" i="25"/>
  <c r="D40" i="14" l="1"/>
  <c r="F41" i="14"/>
  <c r="E35" i="14"/>
  <c r="F35" i="14" s="1"/>
  <c r="D122" i="24"/>
  <c r="D121" i="24" s="1"/>
  <c r="D119" i="24"/>
  <c r="D112" i="24"/>
  <c r="D110" i="24"/>
  <c r="D100" i="24"/>
  <c r="D99" i="24" s="1"/>
  <c r="D96" i="24"/>
  <c r="D95" i="24" s="1"/>
  <c r="D87" i="24"/>
  <c r="D85" i="24"/>
  <c r="D75" i="24"/>
  <c r="D68" i="24"/>
  <c r="D63" i="24"/>
  <c r="D59" i="24"/>
  <c r="D57" i="24"/>
  <c r="D53" i="24"/>
  <c r="D44" i="24"/>
  <c r="D43" i="24" s="1"/>
  <c r="D42" i="24" s="1"/>
  <c r="D40" i="24"/>
  <c r="D39" i="24" s="1"/>
  <c r="D37" i="24"/>
  <c r="D34" i="24"/>
  <c r="D30" i="24"/>
  <c r="D28" i="24"/>
  <c r="D25" i="24"/>
  <c r="D24" i="24" s="1"/>
  <c r="D21" i="24"/>
  <c r="D20" i="24" s="1"/>
  <c r="D18" i="24"/>
  <c r="D15" i="24"/>
  <c r="D12" i="24"/>
  <c r="H25" i="21"/>
  <c r="H28" i="21" s="1"/>
  <c r="G15" i="21"/>
  <c r="G12" i="21"/>
  <c r="H15" i="21"/>
  <c r="H12" i="21"/>
  <c r="D11" i="24" l="1"/>
  <c r="G16" i="21"/>
  <c r="F40" i="14"/>
  <c r="D33" i="14"/>
  <c r="E34" i="14"/>
  <c r="F34" i="14" s="1"/>
  <c r="D27" i="24"/>
  <c r="D10" i="24" s="1"/>
  <c r="D9" i="24" s="1"/>
  <c r="D52" i="24"/>
  <c r="D51" i="24" s="1"/>
  <c r="D62" i="24"/>
  <c r="D109" i="24"/>
  <c r="D33" i="24"/>
  <c r="H16" i="21"/>
  <c r="H29" i="21" s="1"/>
  <c r="D105" i="24"/>
  <c r="D50" i="24" l="1"/>
  <c r="E33" i="14"/>
  <c r="F33" i="14" s="1"/>
  <c r="B10" i="9"/>
  <c r="B36" i="25"/>
  <c r="B33" i="25"/>
  <c r="B29" i="25"/>
  <c r="F29" i="25" s="1"/>
  <c r="B26" i="25"/>
  <c r="B23" i="25"/>
  <c r="B21" i="25"/>
  <c r="B17" i="25"/>
  <c r="B15" i="25"/>
  <c r="B12" i="25"/>
  <c r="B10" i="25"/>
  <c r="B8" i="25"/>
  <c r="B6" i="25"/>
  <c r="E53" i="14"/>
  <c r="E52" i="14" s="1"/>
  <c r="F52" i="14" s="1"/>
  <c r="D51" i="14"/>
  <c r="D50" i="14" s="1"/>
  <c r="C51" i="14"/>
  <c r="C50" i="14" s="1"/>
  <c r="F15" i="21"/>
  <c r="F12" i="21"/>
  <c r="F16" i="21" s="1"/>
  <c r="F29" i="21" s="1"/>
  <c r="E61" i="14"/>
  <c r="E168" i="14"/>
  <c r="F168" i="14" s="1"/>
  <c r="B20" i="25" l="1"/>
  <c r="B5" i="25"/>
  <c r="E51" i="14"/>
  <c r="E166" i="14"/>
  <c r="F166" i="14" s="1"/>
  <c r="E84" i="14"/>
  <c r="E83" i="14" s="1"/>
  <c r="F83" i="14" s="1"/>
  <c r="E148" i="14"/>
  <c r="E147" i="14" s="1"/>
  <c r="H54" i="24"/>
  <c r="H55" i="24"/>
  <c r="H58" i="24"/>
  <c r="H60" i="24"/>
  <c r="H61" i="24"/>
  <c r="H64" i="24"/>
  <c r="H65" i="24"/>
  <c r="H66" i="24"/>
  <c r="H67" i="24"/>
  <c r="H69" i="24"/>
  <c r="H70" i="24"/>
  <c r="H71" i="24"/>
  <c r="H72" i="24"/>
  <c r="H73" i="24"/>
  <c r="H74" i="24"/>
  <c r="H76" i="24"/>
  <c r="H77" i="24"/>
  <c r="H78" i="24"/>
  <c r="H79" i="24"/>
  <c r="H80" i="24"/>
  <c r="H81" i="24"/>
  <c r="H82" i="24"/>
  <c r="H83" i="24"/>
  <c r="H84" i="24"/>
  <c r="H88" i="24"/>
  <c r="H89" i="24"/>
  <c r="H90" i="24"/>
  <c r="H91" i="24"/>
  <c r="H92" i="24"/>
  <c r="H93" i="24"/>
  <c r="H94" i="24"/>
  <c r="H97" i="24"/>
  <c r="H98" i="24"/>
  <c r="H101" i="24"/>
  <c r="H111" i="24"/>
  <c r="H113" i="24"/>
  <c r="H114" i="24"/>
  <c r="H115" i="24"/>
  <c r="H116" i="24"/>
  <c r="H118" i="24"/>
  <c r="H120" i="24"/>
  <c r="H123" i="24"/>
  <c r="H45" i="24"/>
  <c r="H22" i="24"/>
  <c r="H23" i="24"/>
  <c r="H26" i="24"/>
  <c r="H29" i="24"/>
  <c r="H31" i="24"/>
  <c r="H32" i="24"/>
  <c r="H35" i="24"/>
  <c r="H36" i="24"/>
  <c r="H38" i="24"/>
  <c r="H41" i="24"/>
  <c r="H13" i="24"/>
  <c r="H16" i="24"/>
  <c r="D57" i="14"/>
  <c r="G15" i="24"/>
  <c r="H15" i="24" s="1"/>
  <c r="G18" i="24"/>
  <c r="H18" i="24" s="1"/>
  <c r="G112" i="24"/>
  <c r="H112" i="24" s="1"/>
  <c r="G75" i="24"/>
  <c r="H75" i="24" s="1"/>
  <c r="G85" i="24"/>
  <c r="H85" i="24" s="1"/>
  <c r="G53" i="24"/>
  <c r="H53" i="24" s="1"/>
  <c r="F7" i="25"/>
  <c r="F9" i="25"/>
  <c r="F11" i="25"/>
  <c r="F13" i="25"/>
  <c r="F16" i="25"/>
  <c r="F18" i="25"/>
  <c r="F22" i="25"/>
  <c r="F24" i="25"/>
  <c r="G34" i="25"/>
  <c r="G35" i="25"/>
  <c r="G37" i="25"/>
  <c r="E26" i="25"/>
  <c r="F26" i="25" s="1"/>
  <c r="E33" i="25"/>
  <c r="F33" i="25" s="1"/>
  <c r="E36" i="25"/>
  <c r="F36" i="25" s="1"/>
  <c r="E50" i="14" l="1"/>
  <c r="F50" i="14" s="1"/>
  <c r="F51" i="14"/>
  <c r="D5" i="25"/>
  <c r="D56" i="14"/>
  <c r="D55" i="14" s="1"/>
  <c r="D20" i="25"/>
  <c r="E82" i="14" l="1"/>
  <c r="F82" i="14" s="1"/>
  <c r="F105" i="24"/>
  <c r="F51" i="24"/>
  <c r="F10" i="24"/>
  <c r="F42" i="24"/>
  <c r="F9" i="9"/>
  <c r="F8" i="22"/>
  <c r="D10" i="23"/>
  <c r="E175" i="14"/>
  <c r="E174" i="14" s="1"/>
  <c r="E162" i="14"/>
  <c r="D160" i="14"/>
  <c r="D156" i="14"/>
  <c r="E107" i="14"/>
  <c r="E124" i="14"/>
  <c r="D91" i="14"/>
  <c r="D90" i="14" s="1"/>
  <c r="D89" i="14" s="1"/>
  <c r="E173" i="14" l="1"/>
  <c r="F174" i="14"/>
  <c r="F50" i="24"/>
  <c r="F9" i="24"/>
  <c r="D155" i="14"/>
  <c r="D154" i="14" s="1"/>
  <c r="D146" i="14"/>
  <c r="D145" i="14" s="1"/>
  <c r="E63" i="14"/>
  <c r="F63" i="14" s="1"/>
  <c r="E172" i="14" l="1"/>
  <c r="F173" i="14"/>
  <c r="D49" i="14"/>
  <c r="D48" i="14" s="1"/>
  <c r="D8" i="9"/>
  <c r="D10" i="9" s="1"/>
  <c r="E171" i="14" l="1"/>
  <c r="F171" i="14" s="1"/>
  <c r="F172" i="14"/>
  <c r="E31" i="14"/>
  <c r="E30" i="14" s="1"/>
  <c r="F30" i="14" s="1"/>
  <c r="J14" i="21"/>
  <c r="J13" i="21"/>
  <c r="J11" i="21"/>
  <c r="J10" i="21"/>
  <c r="E25" i="14" l="1"/>
  <c r="F25" i="14" s="1"/>
  <c r="D23" i="14"/>
  <c r="C166" i="14"/>
  <c r="E24" i="14" l="1"/>
  <c r="F24" i="14" s="1"/>
  <c r="D22" i="14"/>
  <c r="D21" i="14" s="1"/>
  <c r="D9" i="14" l="1"/>
  <c r="G36" i="25" l="1"/>
  <c r="G25" i="21"/>
  <c r="G28" i="21" s="1"/>
  <c r="G29" i="21" l="1"/>
  <c r="B8" i="9"/>
  <c r="G119" i="24"/>
  <c r="H119" i="24" s="1"/>
  <c r="G22" i="25" l="1"/>
  <c r="G24" i="25"/>
  <c r="G26" i="25"/>
  <c r="G28" i="25"/>
  <c r="G30" i="25"/>
  <c r="G33" i="25"/>
  <c r="G7" i="25"/>
  <c r="G9" i="25"/>
  <c r="G11" i="25"/>
  <c r="G13" i="25"/>
  <c r="G16" i="25"/>
  <c r="G18" i="25"/>
  <c r="G40" i="24"/>
  <c r="G37" i="24"/>
  <c r="H37" i="24" s="1"/>
  <c r="G34" i="24"/>
  <c r="H34" i="24" s="1"/>
  <c r="G30" i="24"/>
  <c r="H30" i="24" s="1"/>
  <c r="G28" i="24"/>
  <c r="H28" i="24" s="1"/>
  <c r="G25" i="24"/>
  <c r="G21" i="24"/>
  <c r="G12" i="24"/>
  <c r="G11" i="24" s="1"/>
  <c r="G44" i="24"/>
  <c r="I102" i="24"/>
  <c r="G122" i="24"/>
  <c r="G110" i="24"/>
  <c r="H110" i="24" s="1"/>
  <c r="G100" i="24"/>
  <c r="G96" i="24"/>
  <c r="G87" i="24"/>
  <c r="H87" i="24" s="1"/>
  <c r="G68" i="24"/>
  <c r="H68" i="24" s="1"/>
  <c r="G63" i="24"/>
  <c r="H63" i="24" s="1"/>
  <c r="G59" i="24"/>
  <c r="H59" i="24" s="1"/>
  <c r="G57" i="24"/>
  <c r="H57" i="24" s="1"/>
  <c r="E157" i="14"/>
  <c r="E138" i="14"/>
  <c r="E137" i="14" s="1"/>
  <c r="E134" i="14"/>
  <c r="E133" i="14" s="1"/>
  <c r="E114" i="14"/>
  <c r="E102" i="14"/>
  <c r="E98" i="14"/>
  <c r="E96" i="14"/>
  <c r="E93" i="14"/>
  <c r="G27" i="25"/>
  <c r="G25" i="25"/>
  <c r="E23" i="25"/>
  <c r="F23" i="25" s="1"/>
  <c r="E21" i="25"/>
  <c r="E17" i="25"/>
  <c r="E15" i="25"/>
  <c r="E10" i="25"/>
  <c r="F10" i="25" s="1"/>
  <c r="E8" i="25"/>
  <c r="F8" i="25" s="1"/>
  <c r="E6" i="25"/>
  <c r="E156" i="14" l="1"/>
  <c r="F156" i="14" s="1"/>
  <c r="F157" i="14"/>
  <c r="H122" i="24"/>
  <c r="G121" i="24"/>
  <c r="E146" i="14"/>
  <c r="G99" i="24"/>
  <c r="H100" i="24"/>
  <c r="G95" i="24"/>
  <c r="H95" i="24" s="1"/>
  <c r="H96" i="24"/>
  <c r="G62" i="24"/>
  <c r="H62" i="24" s="1"/>
  <c r="G43" i="24"/>
  <c r="H44" i="24"/>
  <c r="G39" i="24"/>
  <c r="H40" i="24"/>
  <c r="G24" i="24"/>
  <c r="H25" i="24"/>
  <c r="G20" i="24"/>
  <c r="H21" i="24"/>
  <c r="H12" i="24"/>
  <c r="H11" i="24"/>
  <c r="G17" i="25"/>
  <c r="F17" i="25"/>
  <c r="G6" i="25"/>
  <c r="F6" i="25"/>
  <c r="G12" i="25"/>
  <c r="F12" i="25"/>
  <c r="G15" i="25"/>
  <c r="F15" i="25"/>
  <c r="G21" i="25"/>
  <c r="F21" i="25"/>
  <c r="E20" i="25"/>
  <c r="F20" i="25" s="1"/>
  <c r="G29" i="25"/>
  <c r="G33" i="24"/>
  <c r="E101" i="14"/>
  <c r="F101" i="14" s="1"/>
  <c r="E92" i="14"/>
  <c r="G23" i="25"/>
  <c r="G10" i="25"/>
  <c r="G8" i="25"/>
  <c r="G27" i="24"/>
  <c r="G52" i="24"/>
  <c r="E5" i="25"/>
  <c r="G109" i="24"/>
  <c r="K11" i="21"/>
  <c r="K13" i="21"/>
  <c r="K14" i="21"/>
  <c r="K10" i="21"/>
  <c r="E161" i="14"/>
  <c r="F161" i="14" s="1"/>
  <c r="F133" i="14"/>
  <c r="F137" i="14"/>
  <c r="F140" i="14"/>
  <c r="F153" i="14"/>
  <c r="E105" i="24"/>
  <c r="E51" i="24"/>
  <c r="E42" i="24"/>
  <c r="E10" i="24"/>
  <c r="E145" i="14" l="1"/>
  <c r="F145" i="14" s="1"/>
  <c r="F146" i="14"/>
  <c r="E91" i="14"/>
  <c r="E90" i="14" s="1"/>
  <c r="E89" i="14" s="1"/>
  <c r="G105" i="24"/>
  <c r="I121" i="24"/>
  <c r="H121" i="24"/>
  <c r="I109" i="24"/>
  <c r="H109" i="24"/>
  <c r="I99" i="24"/>
  <c r="H99" i="24"/>
  <c r="I62" i="24"/>
  <c r="I52" i="24"/>
  <c r="H52" i="24"/>
  <c r="I43" i="24"/>
  <c r="H43" i="24"/>
  <c r="G42" i="24"/>
  <c r="H42" i="24" s="1"/>
  <c r="I39" i="24"/>
  <c r="H39" i="24"/>
  <c r="I33" i="24"/>
  <c r="H33" i="24"/>
  <c r="I27" i="24"/>
  <c r="H27" i="24"/>
  <c r="I24" i="24"/>
  <c r="H24" i="24"/>
  <c r="I20" i="24"/>
  <c r="H20" i="24"/>
  <c r="I11" i="24"/>
  <c r="G5" i="25"/>
  <c r="F5" i="25"/>
  <c r="F92" i="14"/>
  <c r="G20" i="25"/>
  <c r="G10" i="24"/>
  <c r="E160" i="14"/>
  <c r="E58" i="14"/>
  <c r="F58" i="14" s="1"/>
  <c r="E50" i="24"/>
  <c r="G51" i="24"/>
  <c r="I95" i="24"/>
  <c r="E9" i="24"/>
  <c r="F10" i="23"/>
  <c r="E10" i="23"/>
  <c r="C10" i="23"/>
  <c r="H8" i="22"/>
  <c r="G8" i="22"/>
  <c r="E8" i="22"/>
  <c r="E155" i="14" l="1"/>
  <c r="F160" i="14"/>
  <c r="I42" i="24"/>
  <c r="H51" i="24"/>
  <c r="I105" i="24"/>
  <c r="H105" i="24"/>
  <c r="G9" i="24"/>
  <c r="H9" i="24" s="1"/>
  <c r="H10" i="24"/>
  <c r="E57" i="14"/>
  <c r="G50" i="24"/>
  <c r="I10" i="24"/>
  <c r="I51" i="24"/>
  <c r="C173" i="14"/>
  <c r="C172" i="14" s="1"/>
  <c r="C160" i="14"/>
  <c r="C156" i="14"/>
  <c r="F152" i="14"/>
  <c r="C91" i="14"/>
  <c r="C57" i="14"/>
  <c r="I25" i="21"/>
  <c r="I28" i="21" s="1"/>
  <c r="K28" i="21" s="1"/>
  <c r="I15" i="21"/>
  <c r="J15" i="21" s="1"/>
  <c r="I12" i="21"/>
  <c r="J12" i="21" s="1"/>
  <c r="E56" i="14" l="1"/>
  <c r="F56" i="14" s="1"/>
  <c r="F57" i="14"/>
  <c r="E154" i="14"/>
  <c r="F154" i="14" s="1"/>
  <c r="F155" i="14"/>
  <c r="E55" i="14"/>
  <c r="I50" i="24"/>
  <c r="H50" i="24"/>
  <c r="I9" i="24"/>
  <c r="K15" i="21"/>
  <c r="K12" i="21"/>
  <c r="I16" i="21"/>
  <c r="I29" i="21" s="1"/>
  <c r="C90" i="14"/>
  <c r="C89" i="14" s="1"/>
  <c r="F91" i="14"/>
  <c r="C155" i="14"/>
  <c r="C154" i="14" s="1"/>
  <c r="C56" i="14"/>
  <c r="C55" i="14" s="1"/>
  <c r="C146" i="14"/>
  <c r="C145" i="14" s="1"/>
  <c r="E49" i="14" l="1"/>
  <c r="F55" i="14"/>
  <c r="J16" i="21"/>
  <c r="K16" i="21"/>
  <c r="E23" i="14"/>
  <c r="F23" i="14" s="1"/>
  <c r="E22" i="14"/>
  <c r="C171" i="14"/>
  <c r="F90" i="14"/>
  <c r="C22" i="14"/>
  <c r="C21" i="14" s="1"/>
  <c r="E48" i="14" l="1"/>
  <c r="F48" i="14" s="1"/>
  <c r="F49" i="14"/>
  <c r="E21" i="14"/>
  <c r="C49" i="14"/>
  <c r="F89" i="14"/>
  <c r="F22" i="14"/>
  <c r="E9" i="14" l="1"/>
  <c r="C48" i="14"/>
  <c r="F21" i="14"/>
  <c r="G9" i="9" l="1"/>
  <c r="C9" i="14" l="1"/>
  <c r="F9" i="14" s="1"/>
  <c r="C8" i="9"/>
  <c r="C10" i="9" l="1"/>
  <c r="E8" i="9" l="1"/>
  <c r="E10" i="9"/>
  <c r="G8" i="9" l="1"/>
  <c r="F8" i="9"/>
  <c r="G10" i="9"/>
  <c r="F10" i="9"/>
</calcChain>
</file>

<file path=xl/sharedStrings.xml><?xml version="1.0" encoding="utf-8"?>
<sst xmlns="http://schemas.openxmlformats.org/spreadsheetml/2006/main" count="439" uniqueCount="234">
  <si>
    <t>PRIHODI UKUPNO</t>
  </si>
  <si>
    <t>RASHODI UKUPNO</t>
  </si>
  <si>
    <t>RAZLIKA - VIŠAK / MANJAK</t>
  </si>
  <si>
    <t>NETO FINANCIRANJE</t>
  </si>
  <si>
    <t>Rashodi za zaposlene</t>
  </si>
  <si>
    <t>Materijalni rashodi</t>
  </si>
  <si>
    <t>Financijski rashodi</t>
  </si>
  <si>
    <t>Rashodi za nabavu nefinancijske imovine</t>
  </si>
  <si>
    <t>Rashodi za nabavu proizvedene dugotrajne imovine</t>
  </si>
  <si>
    <t>Pomoći iz inozemstva i od subjekata unutar općeg proračuna</t>
  </si>
  <si>
    <t>I. OPĆI DIO</t>
  </si>
  <si>
    <t>Rashodi poslovanja</t>
  </si>
  <si>
    <t>BROJČANA OZNAKA I NAZIV</t>
  </si>
  <si>
    <t>Prihodi od imovine</t>
  </si>
  <si>
    <t>Prihodi od financijske imovine</t>
  </si>
  <si>
    <t>Prihodi po posebnim propisima</t>
  </si>
  <si>
    <t>Rashodi za usluge</t>
  </si>
  <si>
    <t>Postrojenja i oprema</t>
  </si>
  <si>
    <t>Doprinosi na plaće</t>
  </si>
  <si>
    <t>Tekuće donacije</t>
  </si>
  <si>
    <t>Naknade troškova zaposlenima</t>
  </si>
  <si>
    <t>Ostali nespomenuti rashodi poslovanja</t>
  </si>
  <si>
    <t>Ostali financijski rashodi</t>
  </si>
  <si>
    <t>Dodatna ulaganja na građevinskim objektima</t>
  </si>
  <si>
    <t>Rashodi za dodatna ulaganja na nefinancijskoj imovini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</si>
  <si>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</si>
  <si>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</si>
  <si>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</si>
  <si>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</si>
  <si>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Plaće za redovan rad</t>
  </si>
  <si>
    <t>Indeks</t>
  </si>
  <si>
    <t>Prihodi od pruženih usluga</t>
  </si>
  <si>
    <t>07 Zdravstvo</t>
  </si>
  <si>
    <t>073 Bolničke službe</t>
  </si>
  <si>
    <t>UKUPNI RASHODI</t>
  </si>
  <si>
    <t>UKUPNO</t>
  </si>
  <si>
    <t>Prihodi od zateznih kamata</t>
  </si>
  <si>
    <t>Ostali prihodi</t>
  </si>
  <si>
    <t>Prihodi poslovanja</t>
  </si>
  <si>
    <t>Prihodi od prodaje građevinskih objekata</t>
  </si>
  <si>
    <t>službena putovanja</t>
  </si>
  <si>
    <t>Rashodi za nabavu neproizvedene dugotrajne imovine</t>
  </si>
  <si>
    <t>Plaće za prekovremeni rad</t>
  </si>
  <si>
    <t>Doprinosi za obvezno zdravstveno osiguranje</t>
  </si>
  <si>
    <t>Knjige</t>
  </si>
  <si>
    <t>Plaće za posebne uvjete rada</t>
  </si>
  <si>
    <t>Prihodi iz proračuna</t>
  </si>
  <si>
    <t>Prihodi od prodaje proizvoda i robe te pruženih usluga</t>
  </si>
  <si>
    <t>Kapitalne donacije</t>
  </si>
  <si>
    <t>Prihodi iz nadležnog proračuna i od HZZO-a temeljem ugovornih obveza</t>
  </si>
  <si>
    <t>Funkcijska klasifikacija 0731 usluge općih bolnica</t>
  </si>
  <si>
    <t>Medicinska i lab.oprema</t>
  </si>
  <si>
    <t>Uredska oprema i namještaj</t>
  </si>
  <si>
    <t>Doprinosi za zapošljavanje</t>
  </si>
  <si>
    <t>OPĆA BOLNICA DR. JOSIP BENČEVIĆ SLAVONSKI BROD</t>
  </si>
  <si>
    <t>INVESTICIJE U ZDRAVSTVENU INFRASTRUKTURU</t>
  </si>
  <si>
    <t>K953002</t>
  </si>
  <si>
    <t>OPĆA BOLNICA DR.JOSIP BENČEVIĆ SLAV.BROD-IZRAVNA KAPITALNA ULAGANJA</t>
  </si>
  <si>
    <t>OPĆI PRIHODI I PRIMICI</t>
  </si>
  <si>
    <t>SIGURNOST GRAĐANA I PRAVA NA ZDRAVSTVENE USLUGE</t>
  </si>
  <si>
    <t>VLASTITI PRIHODI</t>
  </si>
  <si>
    <t>PRIHODI ZA POSEBNE NAMJENE</t>
  </si>
  <si>
    <t>OSTALI PRIHODI ZA POSEBNE NAMJENE</t>
  </si>
  <si>
    <t>Naknade građanima i kućanstvima na temelju osiguranja i druge naknade</t>
  </si>
  <si>
    <t>POMOĆI</t>
  </si>
  <si>
    <t>OSTALE POMOĆI</t>
  </si>
  <si>
    <t>DONACIJE</t>
  </si>
  <si>
    <t>PRIHODI OD NEFINANCIJSKE IMOVINE I NADOKNADE ŠTETE S OSNOVA OSIGURANJA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</si>
  <si>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</si>
  <si>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</si>
  <si>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</si>
  <si>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</si>
  <si>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</si>
  <si>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</si>
  <si>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</si>
  <si>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</si>
  <si>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</si>
  <si>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>VIŠAK / MANJAK + NETO FINANCIRANJE</t>
  </si>
  <si>
    <t>A953003</t>
  </si>
  <si>
    <t xml:space="preserve">ADMINISTRACIJA I UPRAVLJANJE </t>
  </si>
  <si>
    <t>Rashodi za materijal I energiju</t>
  </si>
  <si>
    <t>Materijal I sirovine</t>
  </si>
  <si>
    <t>…</t>
  </si>
  <si>
    <t>UKUPNO PRIMICI</t>
  </si>
  <si>
    <t>1 Opći prihodi i primici</t>
  </si>
  <si>
    <t>11 Opći prihodi i primici</t>
  </si>
  <si>
    <t xml:space="preserve">UKUPNO IZDACI </t>
  </si>
  <si>
    <t>Plaće (bruto)</t>
  </si>
  <si>
    <t>UKUPNO PRIHODI</t>
  </si>
  <si>
    <t>Prihodi od upravnih i administrativnih pristojbi, pristojbi po posebnim propisima i naknada</t>
  </si>
  <si>
    <t>Prihodi od prodaje proizvoda i robe te pruženih usluga i prihodi od donacija te povrati po protestiranim jamstvima</t>
  </si>
  <si>
    <t>Upravne mjere I ostali prihodi</t>
  </si>
  <si>
    <t>Prihodi od prodaje nefinancijske imovine</t>
  </si>
  <si>
    <t>Prihodi od prodaje proizvedene dugotrajne imovine</t>
  </si>
  <si>
    <t>UKUPNO RASHODI</t>
  </si>
  <si>
    <t>Materijal i dijelovi za tek.i inv.održ.</t>
  </si>
  <si>
    <t>Rashodi za radnu,službenu i zašt.odj. I obuću</t>
  </si>
  <si>
    <t>Stručno usavršavanje zaposlenika</t>
  </si>
  <si>
    <t>Naknada za prijevoz,za rad na teren,odvojeni život</t>
  </si>
  <si>
    <t>Ostali rashodi za zaposlene</t>
  </si>
  <si>
    <t>Ostale naknade troškova zaposlenima</t>
  </si>
  <si>
    <t>Materijal i sirovine</t>
  </si>
  <si>
    <t>Uređaji, strojevi, oprema za ostale namjene</t>
  </si>
  <si>
    <t>Uredski materijal i ostali materijalni rashodi</t>
  </si>
  <si>
    <t>Energija</t>
  </si>
  <si>
    <t>Usluge tekućeg i inv. održavanja</t>
  </si>
  <si>
    <t>Usluge promidžbe i informiranja</t>
  </si>
  <si>
    <t>Usluge telefona, pošte i prijevoza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</si>
  <si>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</si>
  <si>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</si>
  <si>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</si>
  <si>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</si>
  <si>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</si>
  <si>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</si>
  <si>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Premije osiguranja</t>
  </si>
  <si>
    <t>Reprezentacija</t>
  </si>
  <si>
    <t>Naknade građanima i kuć.  u novcu</t>
  </si>
  <si>
    <t>Bankarske usluge I usluge platnog prometa</t>
  </si>
  <si>
    <t>Zatezne kamate</t>
  </si>
  <si>
    <t>Medicinska i lab oprema</t>
  </si>
  <si>
    <t>Pristojbe i naknade</t>
  </si>
  <si>
    <t>Troškovi sudskih postupaka</t>
  </si>
  <si>
    <t>Službena putovanja</t>
  </si>
  <si>
    <t>Naknada za rad predstav. izvršnih tijela, povjerenstava i sl.</t>
  </si>
  <si>
    <t>Naknade građanima i kućanstvima u novcu</t>
  </si>
  <si>
    <t xml:space="preserve">INDEKS </t>
  </si>
  <si>
    <t>3 Vlastiti prihodi</t>
  </si>
  <si>
    <t>31 Vlastiti prihodi</t>
  </si>
  <si>
    <t>4 Prihodi za posebne namjene</t>
  </si>
  <si>
    <t>43 Ostali prihodi za posebne namjene</t>
  </si>
  <si>
    <t>5 Pomoći</t>
  </si>
  <si>
    <t xml:space="preserve">52 Ostale pomoći </t>
  </si>
  <si>
    <t>6 Donacije</t>
  </si>
  <si>
    <t>61 Donacije</t>
  </si>
  <si>
    <t>7 Prihodi od nefin.imovine I nadoknade štete s osnova osiguranja</t>
  </si>
  <si>
    <t>71 Prihodi od nefin.imovine I nadoknade štete s osnova osiguranja</t>
  </si>
  <si>
    <t>Doprinosi za obvezno osiguranje u slučaju nezaposlenosti</t>
  </si>
  <si>
    <t>Naknade za prijevoz, za rad na terenu I odvojeni život</t>
  </si>
  <si>
    <t>Uredski materijal I ostali materijalni rashodi</t>
  </si>
  <si>
    <t>Materijal I dijelovi za tekuće I investicijsko održavanje</t>
  </si>
  <si>
    <t>Sitni inventar I autogume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</si>
  <si>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</si>
  <si>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</si>
  <si>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</si>
  <si>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</si>
  <si>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Zakupnine I najamnine</t>
  </si>
  <si>
    <t>Zdravstvene I veterinarske usluge</t>
  </si>
  <si>
    <t>Intelektualne I osobne usluge</t>
  </si>
  <si>
    <t>Naknade za rad predstavničkih I izvršnih tijela, povjerenstava I slično</t>
  </si>
  <si>
    <t>članarine I norme</t>
  </si>
  <si>
    <t>Pristojbe I naknade</t>
  </si>
  <si>
    <t>Građevnski objekti</t>
  </si>
  <si>
    <t>Ceste, željeznice I ostali prometni objekti</t>
  </si>
  <si>
    <t>Postrojenja I oprema</t>
  </si>
  <si>
    <t>Uredska oprema I namještaj</t>
  </si>
  <si>
    <t>Komunikacijska oprema</t>
  </si>
  <si>
    <t>Oprema za održavanje I zaštitu</t>
  </si>
  <si>
    <t>Uređaji, strojevi i oprema za ostale namjene</t>
  </si>
  <si>
    <t>Knjige, umjetnička djela I ostale izložbene vrijednosti</t>
  </si>
  <si>
    <t>Pomoći od ostalih subjekata unutar općeg proračuna</t>
  </si>
  <si>
    <t>Tekuće pomoći od ostalih subjekata unutar općeg proračuna</t>
  </si>
  <si>
    <t>Kapitalne pomoći od ostalih subjekata unutar općeg proračuna</t>
  </si>
  <si>
    <t>Pomoći proračunskim korisnicima iz proračuna koji im nije nadležan</t>
  </si>
  <si>
    <t>Kamate na oročena sredstva i depozite po viđenju</t>
  </si>
  <si>
    <t>Ostali nespomenuti prihodi</t>
  </si>
  <si>
    <t>Prihodi od HZZO-a na temelju ugovornih obveza</t>
  </si>
  <si>
    <t>Stambeni objekti</t>
  </si>
  <si>
    <t>Tekuće pomoći prorač. korisnicima iz proračuna koji im nije nadležan</t>
  </si>
  <si>
    <t>Prihodi iz nadležnog proračuna za financiranje rashoda</t>
  </si>
  <si>
    <t>6=5/2*100</t>
  </si>
  <si>
    <t>6(5/2*100)</t>
  </si>
  <si>
    <t>OSTVARENJE/IZVRŠENJE I-VI  2025.</t>
  </si>
  <si>
    <t>39 Prijenos-vlastiti prihodi</t>
  </si>
  <si>
    <t>49 Prijenos-ostali prihodi za posebne namjene</t>
  </si>
  <si>
    <t>59-Prijenos -Ostale pomoći</t>
  </si>
  <si>
    <t>69-Prijenos-donacije</t>
  </si>
  <si>
    <t>59 Prijenos-ostale pomoći</t>
  </si>
  <si>
    <t>69 Prijenos-donacije</t>
  </si>
  <si>
    <t>71 Prihodi od nefin.imovine i nadoknade štete s osnova osiguranja</t>
  </si>
  <si>
    <t>Prijenos sredstava-vlastiti prihodi</t>
  </si>
  <si>
    <t>Prijenos sredstava-ostali prihodi za posebne namjene</t>
  </si>
  <si>
    <t>Prijenos sredstava-donacije</t>
  </si>
  <si>
    <t>SAŽETAK RAČUNA PRIHODA I RASHODA</t>
  </si>
  <si>
    <t xml:space="preserve"> SAŽETAK RAČUNA FINANCIRANJA</t>
  </si>
  <si>
    <t>SAŽETAK RAČUNA PRIHODA I RASHODA I RAČUNA FINANCIRANJA</t>
  </si>
  <si>
    <t>II.POSEBNI DIO</t>
  </si>
  <si>
    <t>IZVJEŠTAJ PO PROGRAMSKOJ KLASIFIKACIJI</t>
  </si>
  <si>
    <t>Ostvarenje/ Izvršenje I-VI 2025.</t>
  </si>
  <si>
    <t>Instrumenti I uređaji</t>
  </si>
  <si>
    <t>Rashodi po osnovi utroška lijekova I potrošnog medicinskog materijala</t>
  </si>
  <si>
    <t>Rashodi lijekova I potrošnog med.materijala kod zdravstvenih ustanova</t>
  </si>
  <si>
    <t xml:space="preserve">RAČUN PRIHODA I RASHODA </t>
  </si>
  <si>
    <t>IZVJEŠTAJ O PRIHODIMA I RASHODIMA PREMA EKONOMSKOJ KLASIFIKACIJI</t>
  </si>
  <si>
    <t>IZVJEŠTAJ O PRIHODIMA I RASHODIMA PREMA IZVORIMA FINANCIRANJA</t>
  </si>
  <si>
    <t>IZVJEŠTAJ RAČUNA FINANCIRANJA PREMA IZVORIMA FINANCIRANJA</t>
  </si>
  <si>
    <t>IZVJEŠTAJ RAČUNA FINANCIRANJA PREMA EKONOMSKOJ KLASIFIKACIJI</t>
  </si>
  <si>
    <t>IZVJEŠTAJ O RASHODIMA PREMA FUNKCIJSKOJ KLASIFIKACIJI</t>
  </si>
  <si>
    <t>Rashodi po osnovu utroška lijekova I potrošnog med.materijala</t>
  </si>
  <si>
    <t>Kapitalne pomoći prorač. korisnicima iz proračuna koji im nije nadležan</t>
  </si>
  <si>
    <t>Tekuće pomoći temeljem prijenosa EU sredstava</t>
  </si>
  <si>
    <t>IZVRŠENJE FINANCIJSKOG PLANA OPĆE BOLNICE DR.JOSIP BENČEVIĆ SLAV.BROD -POLUGODIŠNJI IZVJEŠTAJ ZA 2026. GODINU</t>
  </si>
  <si>
    <t>IZVORNI PLAN ILI REBALANS
2026.</t>
  </si>
  <si>
    <t>TEKUĆI PLAN
2026.</t>
  </si>
  <si>
    <t>OSTVARENJE/IZVRŠENJE I-VI  2026.</t>
  </si>
  <si>
    <t xml:space="preserve">Izvorni plan/Rebalans 2026.  </t>
  </si>
  <si>
    <t>Tekući plan 2026.</t>
  </si>
  <si>
    <t>Ostvarenje/ Izvršenje I-VI     2026.</t>
  </si>
  <si>
    <t>58 Instrumenti nove generacije</t>
  </si>
  <si>
    <t>OSTVARENJE/IZVRŠENJE       I-VI  2025.</t>
  </si>
  <si>
    <t>Izvorni plan/Rebalans 2026.</t>
  </si>
  <si>
    <t>Ostvarenje/ Izvršenje I-VI 2026.</t>
  </si>
  <si>
    <t>581 Mehanizam za oporavak I otpornost</t>
  </si>
  <si>
    <t>K953005</t>
  </si>
  <si>
    <t>ENERGETSKA OBNOVA OPĆE BOLNICE DR. JOSIP BENČEVIĆ SLAVONSKI BROD NPOO. C7.2</t>
  </si>
  <si>
    <t>58</t>
  </si>
  <si>
    <t>Instrumenti EU nove generacije</t>
  </si>
  <si>
    <t>581</t>
  </si>
  <si>
    <t>Mehanizam za oporavak i otpornost – bespovratna sredstva</t>
  </si>
  <si>
    <t>58100</t>
  </si>
  <si>
    <t>Mehanizam za oporavak i otpornost – bespovratna sredstva – raspoloživ predujam ili unaprijed naplaćen prihod</t>
  </si>
  <si>
    <t>581 Mehanizam za oporava I otpornost-bespovratna sred.-raspoloživ predujam ili unaprijed naplaćen prihod</t>
  </si>
  <si>
    <t>Medicinska I lab.oprema</t>
  </si>
  <si>
    <t>Licence</t>
  </si>
  <si>
    <t>Članarine I norme</t>
  </si>
  <si>
    <t>Rashodi za donacije, kazne, naknade šteta I kapitalne pomoći</t>
  </si>
  <si>
    <t>Ugovorene kazne I ostale naknade šteta</t>
  </si>
  <si>
    <t>Kazne, penali I naknade štete</t>
  </si>
  <si>
    <t>Nematerijalna imovina</t>
  </si>
  <si>
    <t>6(5/4*100)</t>
  </si>
  <si>
    <t>7(5/4*100)</t>
  </si>
  <si>
    <t>7=5/4*100</t>
  </si>
  <si>
    <t>Donacije od pravnih i fizičkih osoba izvan općeg proračuna te povrat donacija i kapitalnih pomoći po protestiranim jamstvima</t>
  </si>
  <si>
    <t>Ostale naknade građanima i kućanstvima iz proračuna</t>
  </si>
  <si>
    <t>Rashodi za donacije, kazne, naknade šteta i kapitalne 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</si>
</sst>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0"/>
      <color rgb="FF00000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002060"/>
      <name val="Calibri"/>
      <family val="2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</font>
    <font>
      <b/>
      <sz val="13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i/>
      <sz val="7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i/>
      <sz val="10"/>
      <color rgb="FF002060"/>
      <name val="Arial"/>
      <family val="2"/>
    </font>
    <font>
      <b/>
      <sz val="11"/>
      <color rgb="FF002060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  <charset val="238"/>
    </font>
    <font>
      <sz val="8"/>
      <color indexed="8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2060"/>
      <name val="Arial"/>
      <family val="2"/>
    </font>
    <font>
      <b/>
      <sz val="12"/>
      <color indexed="8"/>
      <name val="Arial"/>
      <family val="2"/>
    </font>
    <font>
      <sz val="12"/>
      <color rgb="FF002060"/>
      <name val="Arial"/>
      <family val="2"/>
    </font>
    <font>
      <i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</borders>
  <cellStyleXfs count="23">
    <xf numFmtId="0" fontId="0" fillId="0" borderId="0"/>
    <xf numFmtId="0" fontId="11" fillId="0" borderId="0"/>
    <xf numFmtId="0" fontId="14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13" fillId="0" borderId="0"/>
    <xf numFmtId="0" fontId="21" fillId="0" borderId="0"/>
    <xf numFmtId="0" fontId="13" fillId="0" borderId="0"/>
    <xf numFmtId="0" fontId="7" fillId="0" borderId="0"/>
    <xf numFmtId="0" fontId="19" fillId="8" borderId="10" applyNumberFormat="0" applyProtection="0">
      <alignment horizontal="left" vertical="center" indent="1"/>
    </xf>
    <xf numFmtId="0" fontId="20" fillId="9" borderId="10" applyNumberFormat="0" applyProtection="0">
      <alignment horizontal="left" vertical="center" indent="1"/>
    </xf>
    <xf numFmtId="0" fontId="29" fillId="8" borderId="10" applyNumberFormat="0" applyProtection="0">
      <alignment horizontal="center" vertical="center"/>
    </xf>
    <xf numFmtId="0" fontId="20" fillId="10" borderId="10" applyNumberFormat="0" applyProtection="0">
      <alignment horizontal="left" vertical="center" wrapText="1" indent="1"/>
    </xf>
    <xf numFmtId="4" fontId="30" fillId="11" borderId="10" applyNumberFormat="0" applyProtection="0">
      <alignment vertical="center"/>
    </xf>
    <xf numFmtId="0" fontId="20" fillId="9" borderId="10" applyNumberFormat="0" applyProtection="0">
      <alignment horizontal="left" vertical="center" wrapText="1" indent="1"/>
    </xf>
    <xf numFmtId="4" fontId="30" fillId="12" borderId="10" applyNumberFormat="0" applyProtection="0">
      <alignment horizontal="right" vertical="center"/>
    </xf>
    <xf numFmtId="0" fontId="6" fillId="0" borderId="0"/>
    <xf numFmtId="0" fontId="13" fillId="0" borderId="0"/>
    <xf numFmtId="0" fontId="5" fillId="0" borderId="0"/>
    <xf numFmtId="0" fontId="13" fillId="0" borderId="0"/>
    <xf numFmtId="0" fontId="4" fillId="0" borderId="0"/>
  </cellStyleXfs>
  <cellXfs count="325">
    <xf numFmtId="0" fontId="0" fillId="0" borderId="0" xfId="0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3" fillId="0" borderId="0" xfId="8" applyFont="1"/>
    <xf numFmtId="0" fontId="23" fillId="0" borderId="0" xfId="8" applyFont="1" applyAlignment="1">
      <alignment vertical="center"/>
    </xf>
    <xf numFmtId="1" fontId="19" fillId="6" borderId="4" xfId="8" applyNumberFormat="1" applyFont="1" applyFill="1" applyBorder="1" applyAlignment="1">
      <alignment horizontal="center" vertical="center" wrapText="1"/>
    </xf>
    <xf numFmtId="0" fontId="24" fillId="0" borderId="4" xfId="8" quotePrefix="1" applyFont="1" applyBorder="1" applyAlignment="1">
      <alignment horizontal="center" vertical="center" wrapText="1"/>
    </xf>
    <xf numFmtId="0" fontId="24" fillId="0" borderId="4" xfId="8" applyFont="1" applyBorder="1" applyAlignment="1">
      <alignment horizontal="center" vertical="center" wrapText="1"/>
    </xf>
    <xf numFmtId="3" fontId="24" fillId="0" borderId="4" xfId="8" applyNumberFormat="1" applyFont="1" applyBorder="1" applyAlignment="1">
      <alignment horizontal="center" vertical="center" wrapText="1"/>
    </xf>
    <xf numFmtId="0" fontId="13" fillId="0" borderId="0" xfId="8" applyFont="1" applyAlignment="1">
      <alignment vertical="center"/>
    </xf>
    <xf numFmtId="0" fontId="12" fillId="3" borderId="0" xfId="1" applyFont="1" applyFill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left" vertical="center" wrapText="1"/>
    </xf>
    <xf numFmtId="0" fontId="14" fillId="3" borderId="4" xfId="0" quotePrefix="1" applyFont="1" applyFill="1" applyBorder="1" applyAlignment="1">
      <alignment horizontal="left" vertical="center"/>
    </xf>
    <xf numFmtId="0" fontId="28" fillId="3" borderId="4" xfId="0" applyFont="1" applyFill="1" applyBorder="1" applyAlignment="1">
      <alignment horizontal="left" vertical="center"/>
    </xf>
    <xf numFmtId="0" fontId="32" fillId="3" borderId="6" xfId="1" applyFont="1" applyFill="1" applyBorder="1" applyAlignment="1">
      <alignment horizontal="center" vertical="center" wrapText="1"/>
    </xf>
    <xf numFmtId="3" fontId="32" fillId="2" borderId="6" xfId="0" applyNumberFormat="1" applyFont="1" applyFill="1" applyBorder="1" applyAlignment="1">
      <alignment horizontal="center" vertical="center" wrapText="1"/>
    </xf>
    <xf numFmtId="0" fontId="34" fillId="3" borderId="6" xfId="1" applyFont="1" applyFill="1" applyBorder="1" applyAlignment="1">
      <alignment horizontal="center" vertical="center" wrapText="1"/>
    </xf>
    <xf numFmtId="3" fontId="34" fillId="2" borderId="6" xfId="0" applyNumberFormat="1" applyFont="1" applyFill="1" applyBorder="1" applyAlignment="1">
      <alignment horizontal="center" vertical="center" wrapText="1"/>
    </xf>
    <xf numFmtId="3" fontId="34" fillId="2" borderId="9" xfId="0" applyNumberFormat="1" applyFont="1" applyFill="1" applyBorder="1" applyAlignment="1">
      <alignment horizontal="right" vertical="center" wrapText="1"/>
    </xf>
    <xf numFmtId="3" fontId="34" fillId="2" borderId="4" xfId="0" applyNumberFormat="1" applyFont="1" applyFill="1" applyBorder="1" applyAlignment="1">
      <alignment horizontal="right" vertical="center" wrapText="1"/>
    </xf>
    <xf numFmtId="3" fontId="34" fillId="2" borderId="6" xfId="0" applyNumberFormat="1" applyFont="1" applyFill="1" applyBorder="1" applyAlignment="1">
      <alignment horizontal="right" vertical="center" wrapText="1"/>
    </xf>
    <xf numFmtId="3" fontId="32" fillId="2" borderId="4" xfId="0" applyNumberFormat="1" applyFont="1" applyFill="1" applyBorder="1" applyAlignment="1">
      <alignment horizontal="center" vertical="center" wrapText="1"/>
    </xf>
    <xf numFmtId="0" fontId="38" fillId="0" borderId="0" xfId="18" applyFont="1" applyAlignment="1">
      <alignment horizontal="center" vertical="center" wrapText="1"/>
    </xf>
    <xf numFmtId="0" fontId="13" fillId="0" borderId="0" xfId="18" applyFont="1" applyAlignment="1">
      <alignment vertical="center" wrapText="1"/>
    </xf>
    <xf numFmtId="0" fontId="6" fillId="0" borderId="0" xfId="18"/>
    <xf numFmtId="0" fontId="40" fillId="0" borderId="0" xfId="18" applyFont="1" applyAlignment="1">
      <alignment wrapText="1"/>
    </xf>
    <xf numFmtId="0" fontId="18" fillId="4" borderId="4" xfId="18" applyFont="1" applyFill="1" applyBorder="1" applyAlignment="1">
      <alignment horizontal="center" vertical="center" wrapText="1"/>
    </xf>
    <xf numFmtId="3" fontId="36" fillId="3" borderId="4" xfId="18" applyNumberFormat="1" applyFont="1" applyFill="1" applyBorder="1" applyAlignment="1">
      <alignment horizontal="right"/>
    </xf>
    <xf numFmtId="0" fontId="13" fillId="3" borderId="4" xfId="18" applyFont="1" applyFill="1" applyBorder="1" applyAlignment="1">
      <alignment horizontal="right" vertical="center" wrapText="1"/>
    </xf>
    <xf numFmtId="0" fontId="13" fillId="3" borderId="4" xfId="18" applyFont="1" applyFill="1" applyBorder="1" applyAlignment="1">
      <alignment horizontal="left" vertical="center" wrapText="1"/>
    </xf>
    <xf numFmtId="0" fontId="13" fillId="3" borderId="4" xfId="18" applyFont="1" applyFill="1" applyBorder="1" applyAlignment="1">
      <alignment vertical="center" wrapText="1"/>
    </xf>
    <xf numFmtId="3" fontId="13" fillId="3" borderId="4" xfId="18" applyNumberFormat="1" applyFont="1" applyFill="1" applyBorder="1" applyAlignment="1">
      <alignment horizontal="right"/>
    </xf>
    <xf numFmtId="0" fontId="31" fillId="13" borderId="4" xfId="18" applyFont="1" applyFill="1" applyBorder="1" applyAlignment="1">
      <alignment vertical="center" wrapText="1"/>
    </xf>
    <xf numFmtId="0" fontId="41" fillId="13" borderId="4" xfId="18" applyFont="1" applyFill="1" applyBorder="1" applyAlignment="1">
      <alignment vertical="center" wrapText="1"/>
    </xf>
    <xf numFmtId="3" fontId="13" fillId="3" borderId="5" xfId="18" applyNumberFormat="1" applyFont="1" applyFill="1" applyBorder="1" applyAlignment="1">
      <alignment horizontal="right"/>
    </xf>
    <xf numFmtId="0" fontId="20" fillId="3" borderId="4" xfId="18" quotePrefix="1" applyFont="1" applyFill="1" applyBorder="1" applyAlignment="1">
      <alignment horizontal="left" vertical="center" wrapText="1"/>
    </xf>
    <xf numFmtId="3" fontId="41" fillId="0" borderId="4" xfId="18" applyNumberFormat="1" applyFont="1" applyBorder="1"/>
    <xf numFmtId="0" fontId="41" fillId="0" borderId="4" xfId="18" applyFont="1" applyBorder="1"/>
    <xf numFmtId="3" fontId="43" fillId="0" borderId="4" xfId="18" applyNumberFormat="1" applyFont="1" applyBorder="1"/>
    <xf numFmtId="0" fontId="20" fillId="3" borderId="4" xfId="18" applyFont="1" applyFill="1" applyBorder="1" applyAlignment="1">
      <alignment horizontal="right" vertical="center" wrapText="1"/>
    </xf>
    <xf numFmtId="0" fontId="20" fillId="3" borderId="4" xfId="18" applyFont="1" applyFill="1" applyBorder="1" applyAlignment="1">
      <alignment horizontal="left" vertical="center" wrapText="1"/>
    </xf>
    <xf numFmtId="0" fontId="20" fillId="3" borderId="4" xfId="18" quotePrefix="1" applyFont="1" applyFill="1" applyBorder="1" applyAlignment="1">
      <alignment horizontal="right" vertical="center"/>
    </xf>
    <xf numFmtId="0" fontId="20" fillId="3" borderId="4" xfId="18" quotePrefix="1" applyFont="1" applyFill="1" applyBorder="1" applyAlignment="1">
      <alignment horizontal="left" vertical="center"/>
    </xf>
    <xf numFmtId="0" fontId="20" fillId="3" borderId="4" xfId="18" applyFont="1" applyFill="1" applyBorder="1" applyAlignment="1">
      <alignment horizontal="left" vertical="center"/>
    </xf>
    <xf numFmtId="0" fontId="14" fillId="0" borderId="4" xfId="19" applyFont="1" applyBorder="1" applyAlignment="1">
      <alignment horizontal="left" vertical="center" wrapText="1"/>
    </xf>
    <xf numFmtId="0" fontId="18" fillId="3" borderId="4" xfId="18" applyFont="1" applyFill="1" applyBorder="1" applyAlignment="1">
      <alignment horizontal="center" vertical="center" wrapText="1"/>
    </xf>
    <xf numFmtId="0" fontId="45" fillId="3" borderId="4" xfId="18" applyFont="1" applyFill="1" applyBorder="1" applyAlignment="1">
      <alignment horizontal="center" vertical="center" wrapText="1"/>
    </xf>
    <xf numFmtId="3" fontId="18" fillId="4" borderId="4" xfId="18" applyNumberFormat="1" applyFont="1" applyFill="1" applyBorder="1" applyAlignment="1">
      <alignment horizontal="right"/>
    </xf>
    <xf numFmtId="3" fontId="18" fillId="0" borderId="4" xfId="18" applyNumberFormat="1" applyFont="1" applyBorder="1" applyAlignment="1">
      <alignment horizontal="right"/>
    </xf>
    <xf numFmtId="0" fontId="19" fillId="4" borderId="2" xfId="18" applyFont="1" applyFill="1" applyBorder="1" applyAlignment="1">
      <alignment horizontal="left" vertical="center"/>
    </xf>
    <xf numFmtId="0" fontId="20" fillId="4" borderId="3" xfId="18" applyFont="1" applyFill="1" applyBorder="1" applyAlignment="1">
      <alignment vertical="center"/>
    </xf>
    <xf numFmtId="0" fontId="23" fillId="0" borderId="0" xfId="18" applyFont="1" applyAlignment="1">
      <alignment horizontal="center" vertical="center" wrapText="1"/>
    </xf>
    <xf numFmtId="0" fontId="13" fillId="0" borderId="0" xfId="18" applyFont="1"/>
    <xf numFmtId="0" fontId="25" fillId="0" borderId="0" xfId="18" quotePrefix="1" applyFont="1" applyAlignment="1">
      <alignment horizontal="left" wrapText="1"/>
    </xf>
    <xf numFmtId="0" fontId="46" fillId="0" borderId="0" xfId="18" applyFont="1" applyAlignment="1">
      <alignment wrapText="1"/>
    </xf>
    <xf numFmtId="3" fontId="39" fillId="0" borderId="0" xfId="18" applyNumberFormat="1" applyFont="1" applyAlignment="1">
      <alignment horizontal="right"/>
    </xf>
    <xf numFmtId="0" fontId="19" fillId="0" borderId="0" xfId="18" applyFont="1" applyAlignment="1">
      <alignment vertical="center"/>
    </xf>
    <xf numFmtId="0" fontId="22" fillId="0" borderId="0" xfId="8" applyFont="1" applyAlignment="1">
      <alignment vertical="center"/>
    </xf>
    <xf numFmtId="0" fontId="45" fillId="0" borderId="4" xfId="18" quotePrefix="1" applyFont="1" applyBorder="1" applyAlignment="1">
      <alignment horizontal="center" vertical="center" wrapText="1"/>
    </xf>
    <xf numFmtId="0" fontId="30" fillId="3" borderId="4" xfId="18" applyFont="1" applyFill="1" applyBorder="1" applyAlignment="1">
      <alignment vertical="center" wrapText="1"/>
    </xf>
    <xf numFmtId="3" fontId="14" fillId="5" borderId="4" xfId="8" applyNumberFormat="1" applyFont="1" applyFill="1" applyBorder="1"/>
    <xf numFmtId="3" fontId="28" fillId="5" borderId="4" xfId="8" applyNumberFormat="1" applyFont="1" applyFill="1" applyBorder="1"/>
    <xf numFmtId="0" fontId="30" fillId="3" borderId="4" xfId="18" applyFont="1" applyFill="1" applyBorder="1" applyAlignment="1">
      <alignment horizontal="right" vertical="center" wrapText="1"/>
    </xf>
    <xf numFmtId="0" fontId="38" fillId="0" borderId="0" xfId="20" applyFont="1" applyAlignment="1">
      <alignment horizontal="center" vertical="center" wrapText="1"/>
    </xf>
    <xf numFmtId="0" fontId="5" fillId="0" borderId="0" xfId="20"/>
    <xf numFmtId="0" fontId="37" fillId="0" borderId="0" xfId="20" applyFont="1" applyAlignment="1">
      <alignment vertical="center" wrapText="1"/>
    </xf>
    <xf numFmtId="0" fontId="13" fillId="0" borderId="0" xfId="20" applyFont="1" applyAlignment="1">
      <alignment vertical="center" wrapText="1"/>
    </xf>
    <xf numFmtId="0" fontId="40" fillId="0" borderId="0" xfId="20" applyFont="1" applyAlignment="1">
      <alignment wrapText="1"/>
    </xf>
    <xf numFmtId="0" fontId="40" fillId="0" borderId="0" xfId="20" applyFont="1" applyAlignment="1">
      <alignment vertical="center" wrapText="1"/>
    </xf>
    <xf numFmtId="0" fontId="45" fillId="4" borderId="4" xfId="20" applyFont="1" applyFill="1" applyBorder="1" applyAlignment="1">
      <alignment horizontal="center" vertical="center" wrapText="1"/>
    </xf>
    <xf numFmtId="0" fontId="47" fillId="0" borderId="0" xfId="20" applyFont="1"/>
    <xf numFmtId="0" fontId="19" fillId="3" borderId="4" xfId="20" applyFont="1" applyFill="1" applyBorder="1" applyAlignment="1">
      <alignment horizontal="left" vertical="center" wrapText="1"/>
    </xf>
    <xf numFmtId="3" fontId="13" fillId="3" borderId="4" xfId="20" applyNumberFormat="1" applyFont="1" applyFill="1" applyBorder="1" applyAlignment="1">
      <alignment horizontal="right"/>
    </xf>
    <xf numFmtId="0" fontId="20" fillId="3" borderId="4" xfId="20" applyFont="1" applyFill="1" applyBorder="1" applyAlignment="1">
      <alignment horizontal="left" vertical="center" wrapText="1"/>
    </xf>
    <xf numFmtId="0" fontId="20" fillId="3" borderId="4" xfId="20" quotePrefix="1" applyFont="1" applyFill="1" applyBorder="1" applyAlignment="1">
      <alignment horizontal="left" vertical="center"/>
    </xf>
    <xf numFmtId="0" fontId="26" fillId="3" borderId="4" xfId="20" quotePrefix="1" applyFont="1" applyFill="1" applyBorder="1" applyAlignment="1">
      <alignment horizontal="left" vertical="center" wrapText="1"/>
    </xf>
    <xf numFmtId="0" fontId="19" fillId="3" borderId="4" xfId="20" applyFont="1" applyFill="1" applyBorder="1" applyAlignment="1">
      <alignment horizontal="left" vertical="center"/>
    </xf>
    <xf numFmtId="0" fontId="19" fillId="3" borderId="4" xfId="20" applyFont="1" applyFill="1" applyBorder="1" applyAlignment="1">
      <alignment vertical="center" wrapText="1"/>
    </xf>
    <xf numFmtId="0" fontId="20" fillId="3" borderId="4" xfId="20" applyFont="1" applyFill="1" applyBorder="1" applyAlignment="1">
      <alignment vertical="center" wrapText="1"/>
    </xf>
    <xf numFmtId="0" fontId="20" fillId="3" borderId="4" xfId="20" applyFont="1" applyFill="1" applyBorder="1" applyAlignment="1">
      <alignment horizontal="left" vertical="center"/>
    </xf>
    <xf numFmtId="0" fontId="18" fillId="4" borderId="5" xfId="20" applyFont="1" applyFill="1" applyBorder="1" applyAlignment="1">
      <alignment horizontal="center" vertical="center" wrapText="1"/>
    </xf>
    <xf numFmtId="0" fontId="45" fillId="4" borderId="5" xfId="20" applyFont="1" applyFill="1" applyBorder="1" applyAlignment="1">
      <alignment horizontal="center" vertical="center" wrapText="1"/>
    </xf>
    <xf numFmtId="0" fontId="26" fillId="3" borderId="4" xfId="20" quotePrefix="1" applyFont="1" applyFill="1" applyBorder="1" applyAlignment="1">
      <alignment horizontal="left" vertical="center" wrapText="1" indent="1"/>
    </xf>
    <xf numFmtId="0" fontId="26" fillId="3" borderId="4" xfId="20" applyFont="1" applyFill="1" applyBorder="1" applyAlignment="1">
      <alignment horizontal="left" vertical="center" wrapText="1" indent="1"/>
    </xf>
    <xf numFmtId="3" fontId="5" fillId="0" borderId="4" xfId="20" applyNumberFormat="1" applyBorder="1"/>
    <xf numFmtId="3" fontId="41" fillId="0" borderId="4" xfId="20" applyNumberFormat="1" applyFont="1" applyBorder="1"/>
    <xf numFmtId="3" fontId="5" fillId="0" borderId="0" xfId="20" applyNumberFormat="1"/>
    <xf numFmtId="3" fontId="36" fillId="3" borderId="4" xfId="20" applyNumberFormat="1" applyFont="1" applyFill="1" applyBorder="1" applyAlignment="1">
      <alignment horizontal="right"/>
    </xf>
    <xf numFmtId="0" fontId="14" fillId="0" borderId="4" xfId="21" applyFont="1" applyBorder="1" applyAlignment="1">
      <alignment horizontal="left" vertical="center" wrapText="1"/>
    </xf>
    <xf numFmtId="3" fontId="13" fillId="3" borderId="0" xfId="20" applyNumberFormat="1" applyFont="1" applyFill="1" applyAlignment="1">
      <alignment horizontal="right"/>
    </xf>
    <xf numFmtId="0" fontId="19" fillId="3" borderId="4" xfId="20" quotePrefix="1" applyFont="1" applyFill="1" applyBorder="1" applyAlignment="1">
      <alignment horizontal="left" vertical="center"/>
    </xf>
    <xf numFmtId="0" fontId="30" fillId="0" borderId="4" xfId="9" applyFont="1" applyBorder="1" applyAlignment="1">
      <alignment horizontal="left" wrapText="1"/>
    </xf>
    <xf numFmtId="0" fontId="14" fillId="0" borderId="4" xfId="8" applyFont="1" applyBorder="1" applyAlignment="1">
      <alignment horizontal="left" vertical="center" wrapText="1"/>
    </xf>
    <xf numFmtId="0" fontId="36" fillId="14" borderId="4" xfId="18" applyFont="1" applyFill="1" applyBorder="1" applyAlignment="1">
      <alignment horizontal="center" vertical="center" wrapText="1"/>
    </xf>
    <xf numFmtId="0" fontId="36" fillId="14" borderId="4" xfId="18" applyFont="1" applyFill="1" applyBorder="1" applyAlignment="1">
      <alignment horizontal="left" vertical="center" wrapText="1"/>
    </xf>
    <xf numFmtId="3" fontId="36" fillId="14" borderId="4" xfId="18" applyNumberFormat="1" applyFont="1" applyFill="1" applyBorder="1" applyAlignment="1">
      <alignment horizontal="right"/>
    </xf>
    <xf numFmtId="0" fontId="36" fillId="14" borderId="8" xfId="18" applyFont="1" applyFill="1" applyBorder="1" applyAlignment="1">
      <alignment horizontal="center" vertical="center" wrapText="1"/>
    </xf>
    <xf numFmtId="0" fontId="36" fillId="14" borderId="8" xfId="18" applyFont="1" applyFill="1" applyBorder="1" applyAlignment="1">
      <alignment vertical="center" wrapText="1"/>
    </xf>
    <xf numFmtId="0" fontId="41" fillId="0" borderId="4" xfId="18" applyFont="1" applyBorder="1" applyAlignment="1">
      <alignment vertical="center" wrapText="1"/>
    </xf>
    <xf numFmtId="0" fontId="6" fillId="0" borderId="4" xfId="18" applyBorder="1"/>
    <xf numFmtId="0" fontId="35" fillId="3" borderId="0" xfId="1" applyFont="1" applyFill="1" applyAlignment="1">
      <alignment vertical="center" wrapText="1"/>
    </xf>
    <xf numFmtId="4" fontId="18" fillId="0" borderId="4" xfId="18" applyNumberFormat="1" applyFont="1" applyBorder="1" applyAlignment="1">
      <alignment horizontal="right"/>
    </xf>
    <xf numFmtId="4" fontId="18" fillId="4" borderId="4" xfId="18" applyNumberFormat="1" applyFont="1" applyFill="1" applyBorder="1" applyAlignment="1">
      <alignment horizontal="right"/>
    </xf>
    <xf numFmtId="4" fontId="18" fillId="4" borderId="4" xfId="18" applyNumberFormat="1" applyFont="1" applyFill="1" applyBorder="1" applyAlignment="1">
      <alignment horizontal="right" wrapText="1"/>
    </xf>
    <xf numFmtId="2" fontId="14" fillId="0" borderId="4" xfId="18" applyNumberFormat="1" applyFont="1" applyBorder="1" applyAlignment="1">
      <alignment horizontal="right" vertical="center" wrapText="1"/>
    </xf>
    <xf numFmtId="2" fontId="14" fillId="4" borderId="4" xfId="18" applyNumberFormat="1" applyFont="1" applyFill="1" applyBorder="1" applyAlignment="1">
      <alignment horizontal="right" vertical="center"/>
    </xf>
    <xf numFmtId="2" fontId="30" fillId="0" borderId="4" xfId="18" quotePrefix="1" applyNumberFormat="1" applyFont="1" applyBorder="1" applyAlignment="1">
      <alignment horizontal="right" wrapText="1"/>
    </xf>
    <xf numFmtId="2" fontId="14" fillId="4" borderId="4" xfId="18" applyNumberFormat="1" applyFont="1" applyFill="1" applyBorder="1" applyAlignment="1">
      <alignment horizontal="right" vertical="center" wrapText="1"/>
    </xf>
    <xf numFmtId="0" fontId="6" fillId="4" borderId="4" xfId="18" applyFill="1" applyBorder="1"/>
    <xf numFmtId="4" fontId="30" fillId="0" borderId="4" xfId="18" applyNumberFormat="1" applyFont="1" applyBorder="1" applyAlignment="1">
      <alignment horizontal="right"/>
    </xf>
    <xf numFmtId="4" fontId="32" fillId="3" borderId="6" xfId="1" applyNumberFormat="1" applyFont="1" applyFill="1" applyBorder="1" applyAlignment="1">
      <alignment horizontal="right" vertical="center"/>
    </xf>
    <xf numFmtId="0" fontId="4" fillId="0" borderId="0" xfId="22"/>
    <xf numFmtId="0" fontId="40" fillId="0" borderId="0" xfId="22" applyFont="1" applyAlignment="1">
      <alignment vertical="center" wrapText="1"/>
    </xf>
    <xf numFmtId="0" fontId="18" fillId="4" borderId="5" xfId="22" applyFont="1" applyFill="1" applyBorder="1" applyAlignment="1">
      <alignment horizontal="center" vertical="center" wrapText="1"/>
    </xf>
    <xf numFmtId="0" fontId="45" fillId="4" borderId="5" xfId="22" applyFont="1" applyFill="1" applyBorder="1" applyAlignment="1">
      <alignment horizontal="center" vertical="center" wrapText="1"/>
    </xf>
    <xf numFmtId="0" fontId="45" fillId="4" borderId="4" xfId="22" applyFont="1" applyFill="1" applyBorder="1" applyAlignment="1">
      <alignment horizontal="center" vertical="center" wrapText="1"/>
    </xf>
    <xf numFmtId="0" fontId="47" fillId="0" borderId="0" xfId="22" applyFont="1"/>
    <xf numFmtId="0" fontId="19" fillId="3" borderId="4" xfId="22" applyFont="1" applyFill="1" applyBorder="1" applyAlignment="1">
      <alignment horizontal="left" vertical="center" wrapText="1"/>
    </xf>
    <xf numFmtId="0" fontId="26" fillId="3" borderId="4" xfId="22" quotePrefix="1" applyFont="1" applyFill="1" applyBorder="1" applyAlignment="1">
      <alignment horizontal="left" vertical="center" wrapText="1" indent="1"/>
    </xf>
    <xf numFmtId="0" fontId="26" fillId="3" borderId="4" xfId="22" applyFont="1" applyFill="1" applyBorder="1" applyAlignment="1">
      <alignment horizontal="left" vertical="center" wrapText="1" indent="1"/>
    </xf>
    <xf numFmtId="0" fontId="28" fillId="3" borderId="4" xfId="22" applyFont="1" applyFill="1" applyBorder="1" applyAlignment="1">
      <alignment vertical="center" wrapText="1"/>
    </xf>
    <xf numFmtId="0" fontId="26" fillId="3" borderId="4" xfId="22" applyFont="1" applyFill="1" applyBorder="1" applyAlignment="1">
      <alignment vertical="center" wrapText="1"/>
    </xf>
    <xf numFmtId="0" fontId="20" fillId="3" borderId="0" xfId="22" applyFont="1" applyFill="1" applyAlignment="1">
      <alignment horizontal="left" vertical="center" wrapText="1"/>
    </xf>
    <xf numFmtId="3" fontId="13" fillId="3" borderId="0" xfId="22" applyNumberFormat="1" applyFont="1" applyFill="1" applyAlignment="1">
      <alignment horizontal="right"/>
    </xf>
    <xf numFmtId="0" fontId="5" fillId="0" borderId="4" xfId="20" applyBorder="1"/>
    <xf numFmtId="0" fontId="32" fillId="7" borderId="1" xfId="0" applyFont="1" applyFill="1" applyBorder="1" applyAlignment="1">
      <alignment horizontal="center" vertical="center" wrapText="1"/>
    </xf>
    <xf numFmtId="3" fontId="32" fillId="7" borderId="6" xfId="0" applyNumberFormat="1" applyFont="1" applyFill="1" applyBorder="1" applyAlignment="1">
      <alignment horizontal="center" vertical="center" wrapText="1"/>
    </xf>
    <xf numFmtId="3" fontId="32" fillId="7" borderId="11" xfId="0" applyNumberFormat="1" applyFont="1" applyFill="1" applyBorder="1" applyAlignment="1">
      <alignment horizontal="center" vertical="center" wrapText="1"/>
    </xf>
    <xf numFmtId="4" fontId="36" fillId="14" borderId="4" xfId="18" applyNumberFormat="1" applyFont="1" applyFill="1" applyBorder="1" applyAlignment="1">
      <alignment horizontal="right"/>
    </xf>
    <xf numFmtId="4" fontId="36" fillId="3" borderId="4" xfId="18" applyNumberFormat="1" applyFont="1" applyFill="1" applyBorder="1" applyAlignment="1">
      <alignment horizontal="right"/>
    </xf>
    <xf numFmtId="4" fontId="27" fillId="5" borderId="4" xfId="8" applyNumberFormat="1" applyFont="1" applyFill="1" applyBorder="1"/>
    <xf numFmtId="4" fontId="14" fillId="5" borderId="4" xfId="8" applyNumberFormat="1" applyFont="1" applyFill="1" applyBorder="1"/>
    <xf numFmtId="4" fontId="28" fillId="5" borderId="4" xfId="8" applyNumberFormat="1" applyFont="1" applyFill="1" applyBorder="1"/>
    <xf numFmtId="0" fontId="20" fillId="3" borderId="0" xfId="20" quotePrefix="1" applyFont="1" applyFill="1" applyAlignment="1">
      <alignment horizontal="left" vertical="center"/>
    </xf>
    <xf numFmtId="0" fontId="20" fillId="3" borderId="0" xfId="20" quotePrefix="1" applyFont="1" applyFill="1" applyAlignment="1">
      <alignment horizontal="left" vertical="center" wrapText="1"/>
    </xf>
    <xf numFmtId="2" fontId="19" fillId="6" borderId="7" xfId="8" applyNumberFormat="1" applyFont="1" applyFill="1" applyBorder="1" applyAlignment="1">
      <alignment vertical="center" wrapText="1"/>
    </xf>
    <xf numFmtId="0" fontId="13" fillId="15" borderId="4" xfId="18" applyFont="1" applyFill="1" applyBorder="1" applyAlignment="1">
      <alignment horizontal="right" vertical="center" wrapText="1"/>
    </xf>
    <xf numFmtId="0" fontId="13" fillId="15" borderId="4" xfId="18" applyFont="1" applyFill="1" applyBorder="1" applyAlignment="1">
      <alignment horizontal="left" vertical="center" wrapText="1"/>
    </xf>
    <xf numFmtId="3" fontId="36" fillId="15" borderId="4" xfId="18" applyNumberFormat="1" applyFont="1" applyFill="1" applyBorder="1" applyAlignment="1">
      <alignment horizontal="right"/>
    </xf>
    <xf numFmtId="4" fontId="36" fillId="15" borderId="4" xfId="18" applyNumberFormat="1" applyFont="1" applyFill="1" applyBorder="1" applyAlignment="1">
      <alignment horizontal="right"/>
    </xf>
    <xf numFmtId="0" fontId="13" fillId="15" borderId="4" xfId="18" applyFont="1" applyFill="1" applyBorder="1" applyAlignment="1">
      <alignment vertical="center" wrapText="1"/>
    </xf>
    <xf numFmtId="0" fontId="36" fillId="15" borderId="4" xfId="18" applyFont="1" applyFill="1" applyBorder="1" applyAlignment="1">
      <alignment horizontal="center" vertical="center" wrapText="1"/>
    </xf>
    <xf numFmtId="0" fontId="36" fillId="15" borderId="4" xfId="18" applyFont="1" applyFill="1" applyBorder="1" applyAlignment="1">
      <alignment horizontal="left" vertical="center" wrapText="1"/>
    </xf>
    <xf numFmtId="0" fontId="42" fillId="15" borderId="4" xfId="18" applyFont="1" applyFill="1" applyBorder="1"/>
    <xf numFmtId="0" fontId="41" fillId="15" borderId="4" xfId="18" applyFont="1" applyFill="1" applyBorder="1"/>
    <xf numFmtId="3" fontId="43" fillId="15" borderId="4" xfId="18" applyNumberFormat="1" applyFont="1" applyFill="1" applyBorder="1"/>
    <xf numFmtId="0" fontId="44" fillId="15" borderId="4" xfId="18" quotePrefix="1" applyFont="1" applyFill="1" applyBorder="1" applyAlignment="1">
      <alignment horizontal="right" vertical="center"/>
    </xf>
    <xf numFmtId="0" fontId="20" fillId="15" borderId="4" xfId="18" applyFont="1" applyFill="1" applyBorder="1" applyAlignment="1">
      <alignment horizontal="left" vertical="center"/>
    </xf>
    <xf numFmtId="4" fontId="14" fillId="15" borderId="4" xfId="8" applyNumberFormat="1" applyFont="1" applyFill="1" applyBorder="1"/>
    <xf numFmtId="0" fontId="48" fillId="15" borderId="4" xfId="18" applyFont="1" applyFill="1" applyBorder="1"/>
    <xf numFmtId="4" fontId="13" fillId="3" borderId="4" xfId="20" applyNumberFormat="1" applyFont="1" applyFill="1" applyBorder="1" applyAlignment="1">
      <alignment horizontal="right"/>
    </xf>
    <xf numFmtId="4" fontId="5" fillId="0" borderId="0" xfId="20" applyNumberFormat="1"/>
    <xf numFmtId="0" fontId="20" fillId="3" borderId="4" xfId="20" applyFont="1" applyFill="1" applyBorder="1" applyAlignment="1">
      <alignment horizontal="left" wrapText="1"/>
    </xf>
    <xf numFmtId="2" fontId="5" fillId="0" borderId="4" xfId="20" applyNumberFormat="1" applyBorder="1"/>
    <xf numFmtId="4" fontId="36" fillId="3" borderId="4" xfId="20" applyNumberFormat="1" applyFont="1" applyFill="1" applyBorder="1" applyAlignment="1">
      <alignment horizontal="right"/>
    </xf>
    <xf numFmtId="0" fontId="14" fillId="3" borderId="4" xfId="20" applyFont="1" applyFill="1" applyBorder="1" applyAlignment="1">
      <alignment horizontal="left" vertical="center" wrapText="1"/>
    </xf>
    <xf numFmtId="0" fontId="14" fillId="3" borderId="4" xfId="20" quotePrefix="1" applyFont="1" applyFill="1" applyBorder="1" applyAlignment="1">
      <alignment horizontal="left" vertical="center" wrapText="1"/>
    </xf>
    <xf numFmtId="0" fontId="14" fillId="0" borderId="4" xfId="16" quotePrefix="1" applyFont="1" applyFill="1" applyBorder="1" applyAlignment="1">
      <alignment horizontal="left" vertical="center" wrapText="1"/>
    </xf>
    <xf numFmtId="4" fontId="30" fillId="3" borderId="4" xfId="20" applyNumberFormat="1" applyFont="1" applyFill="1" applyBorder="1" applyAlignment="1">
      <alignment horizontal="right"/>
    </xf>
    <xf numFmtId="2" fontId="41" fillId="0" borderId="4" xfId="20" applyNumberFormat="1" applyFont="1" applyBorder="1"/>
    <xf numFmtId="4" fontId="36" fillId="3" borderId="4" xfId="22" applyNumberFormat="1" applyFont="1" applyFill="1" applyBorder="1" applyAlignment="1">
      <alignment horizontal="right"/>
    </xf>
    <xf numFmtId="4" fontId="13" fillId="3" borderId="4" xfId="22" applyNumberFormat="1" applyFont="1" applyFill="1" applyBorder="1" applyAlignment="1">
      <alignment horizontal="right"/>
    </xf>
    <xf numFmtId="2" fontId="41" fillId="0" borderId="4" xfId="22" applyNumberFormat="1" applyFont="1" applyBorder="1"/>
    <xf numFmtId="4" fontId="13" fillId="0" borderId="4" xfId="8" applyNumberFormat="1" applyFont="1" applyBorder="1" applyAlignment="1">
      <alignment vertical="center"/>
    </xf>
    <xf numFmtId="2" fontId="13" fillId="0" borderId="4" xfId="8" applyNumberFormat="1" applyFont="1" applyBorder="1" applyAlignment="1">
      <alignment vertical="center"/>
    </xf>
    <xf numFmtId="0" fontId="36" fillId="0" borderId="4" xfId="18" applyFont="1" applyBorder="1" applyAlignment="1">
      <alignment horizontal="center" vertical="center" wrapText="1"/>
    </xf>
    <xf numFmtId="3" fontId="34" fillId="2" borderId="9" xfId="0" applyNumberFormat="1" applyFont="1" applyFill="1" applyBorder="1" applyAlignment="1">
      <alignment horizontal="center" vertical="center" wrapText="1"/>
    </xf>
    <xf numFmtId="3" fontId="34" fillId="2" borderId="2" xfId="0" applyNumberFormat="1" applyFont="1" applyFill="1" applyBorder="1" applyAlignment="1">
      <alignment horizontal="right" vertical="center" wrapText="1"/>
    </xf>
    <xf numFmtId="3" fontId="30" fillId="3" borderId="2" xfId="0" applyNumberFormat="1" applyFont="1" applyFill="1" applyBorder="1" applyAlignment="1">
      <alignment horizontal="right"/>
    </xf>
    <xf numFmtId="3" fontId="33" fillId="0" borderId="2" xfId="6" applyNumberFormat="1" applyFont="1" applyBorder="1" applyAlignment="1">
      <alignment horizontal="right" vertical="center"/>
    </xf>
    <xf numFmtId="3" fontId="32" fillId="3" borderId="2" xfId="1" applyNumberFormat="1" applyFont="1" applyFill="1" applyBorder="1" applyAlignment="1">
      <alignment horizontal="right" vertical="center" wrapText="1"/>
    </xf>
    <xf numFmtId="3" fontId="34" fillId="2" borderId="12" xfId="0" applyNumberFormat="1" applyFont="1" applyFill="1" applyBorder="1" applyAlignment="1">
      <alignment horizontal="center" vertical="center" wrapText="1"/>
    </xf>
    <xf numFmtId="4" fontId="33" fillId="0" borderId="12" xfId="6" applyNumberFormat="1" applyFont="1" applyBorder="1" applyAlignment="1">
      <alignment horizontal="right" vertical="center"/>
    </xf>
    <xf numFmtId="4" fontId="32" fillId="3" borderId="12" xfId="1" applyNumberFormat="1" applyFont="1" applyFill="1" applyBorder="1" applyAlignment="1">
      <alignment horizontal="right" vertical="center"/>
    </xf>
    <xf numFmtId="4" fontId="30" fillId="3" borderId="5" xfId="0" applyNumberFormat="1" applyFont="1" applyFill="1" applyBorder="1" applyAlignment="1">
      <alignment horizontal="right"/>
    </xf>
    <xf numFmtId="3" fontId="32" fillId="2" borderId="11" xfId="0" applyNumberFormat="1" applyFont="1" applyFill="1" applyBorder="1" applyAlignment="1">
      <alignment horizontal="center" vertical="center" wrapText="1"/>
    </xf>
    <xf numFmtId="4" fontId="23" fillId="0" borderId="0" xfId="8" applyNumberFormat="1" applyFont="1"/>
    <xf numFmtId="3" fontId="23" fillId="0" borderId="0" xfId="8" applyNumberFormat="1" applyFont="1"/>
    <xf numFmtId="3" fontId="18" fillId="0" borderId="4" xfId="0" applyNumberFormat="1" applyFont="1" applyBorder="1" applyAlignment="1">
      <alignment horizontal="right"/>
    </xf>
    <xf numFmtId="3" fontId="18" fillId="4" borderId="4" xfId="0" applyNumberFormat="1" applyFont="1" applyFill="1" applyBorder="1" applyAlignment="1">
      <alignment horizontal="right"/>
    </xf>
    <xf numFmtId="3" fontId="18" fillId="4" borderId="4" xfId="0" applyNumberFormat="1" applyFont="1" applyFill="1" applyBorder="1" applyAlignment="1">
      <alignment horizontal="right" wrapText="1"/>
    </xf>
    <xf numFmtId="3" fontId="18" fillId="0" borderId="4" xfId="0" applyNumberFormat="1" applyFont="1" applyBorder="1" applyAlignment="1">
      <alignment horizontal="right" vertical="center" wrapText="1"/>
    </xf>
    <xf numFmtId="3" fontId="18" fillId="3" borderId="4" xfId="0" applyNumberFormat="1" applyFont="1" applyFill="1" applyBorder="1" applyAlignment="1">
      <alignment horizontal="right" vertical="center" wrapText="1"/>
    </xf>
    <xf numFmtId="3" fontId="13" fillId="0" borderId="4" xfId="0" applyNumberFormat="1" applyFont="1" applyBorder="1" applyAlignment="1">
      <alignment horizontal="right"/>
    </xf>
    <xf numFmtId="3" fontId="13" fillId="3" borderId="4" xfId="0" applyNumberFormat="1" applyFont="1" applyFill="1" applyBorder="1" applyAlignment="1">
      <alignment horizontal="right"/>
    </xf>
    <xf numFmtId="3" fontId="36" fillId="3" borderId="4" xfId="0" applyNumberFormat="1" applyFont="1" applyFill="1" applyBorder="1" applyAlignment="1">
      <alignment horizontal="right"/>
    </xf>
    <xf numFmtId="0" fontId="19" fillId="3" borderId="4" xfId="0" applyFont="1" applyFill="1" applyBorder="1" applyAlignment="1">
      <alignment horizontal="left" vertical="center" wrapText="1"/>
    </xf>
    <xf numFmtId="0" fontId="26" fillId="3" borderId="4" xfId="0" quotePrefix="1" applyFont="1" applyFill="1" applyBorder="1" applyAlignment="1">
      <alignment horizontal="left" vertical="center" wrapText="1" indent="1"/>
    </xf>
    <xf numFmtId="0" fontId="26" fillId="3" borderId="4" xfId="0" applyFont="1" applyFill="1" applyBorder="1" applyAlignment="1">
      <alignment horizontal="left" vertical="center" wrapText="1" indent="1"/>
    </xf>
    <xf numFmtId="0" fontId="28" fillId="3" borderId="4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vertical="center" wrapText="1"/>
    </xf>
    <xf numFmtId="3" fontId="14" fillId="3" borderId="4" xfId="0" applyNumberFormat="1" applyFont="1" applyFill="1" applyBorder="1" applyAlignment="1">
      <alignment wrapText="1"/>
    </xf>
    <xf numFmtId="0" fontId="26" fillId="3" borderId="4" xfId="22" quotePrefix="1" applyFont="1" applyFill="1" applyBorder="1" applyAlignment="1">
      <alignment vertical="center" wrapText="1"/>
    </xf>
    <xf numFmtId="3" fontId="50" fillId="3" borderId="4" xfId="0" applyNumberFormat="1" applyFont="1" applyFill="1" applyBorder="1" applyAlignment="1">
      <alignment horizontal="right" vertical="center" wrapText="1"/>
    </xf>
    <xf numFmtId="3" fontId="50" fillId="0" borderId="4" xfId="8" applyNumberFormat="1" applyFont="1" applyBorder="1" applyAlignment="1">
      <alignment vertical="center"/>
    </xf>
    <xf numFmtId="0" fontId="39" fillId="0" borderId="0" xfId="18" applyFont="1" applyAlignment="1">
      <alignment horizontal="center" vertical="center" wrapText="1"/>
    </xf>
    <xf numFmtId="3" fontId="13" fillId="3" borderId="4" xfId="0" applyNumberFormat="1" applyFont="1" applyFill="1" applyBorder="1" applyAlignment="1">
      <alignment horizontal="right" vertical="center"/>
    </xf>
    <xf numFmtId="3" fontId="13" fillId="3" borderId="5" xfId="0" applyNumberFormat="1" applyFont="1" applyFill="1" applyBorder="1" applyAlignment="1">
      <alignment horizontal="right" vertical="center"/>
    </xf>
    <xf numFmtId="3" fontId="30" fillId="3" borderId="4" xfId="0" applyNumberFormat="1" applyFont="1" applyFill="1" applyBorder="1" applyAlignment="1">
      <alignment horizontal="right" vertical="center"/>
    </xf>
    <xf numFmtId="3" fontId="41" fillId="0" borderId="4" xfId="0" applyNumberFormat="1" applyFont="1" applyBorder="1" applyAlignment="1">
      <alignment vertical="center"/>
    </xf>
    <xf numFmtId="0" fontId="41" fillId="13" borderId="4" xfId="0" applyFont="1" applyFill="1" applyBorder="1" applyAlignment="1">
      <alignment vertical="center" wrapText="1"/>
    </xf>
    <xf numFmtId="0" fontId="36" fillId="3" borderId="4" xfId="0" applyFont="1" applyFill="1" applyBorder="1" applyAlignment="1">
      <alignment vertical="center" wrapText="1"/>
    </xf>
    <xf numFmtId="0" fontId="43" fillId="13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28" fillId="3" borderId="4" xfId="0" quotePrefix="1" applyFont="1" applyFill="1" applyBorder="1" applyAlignment="1">
      <alignment horizontal="right" vertical="center"/>
    </xf>
    <xf numFmtId="0" fontId="20" fillId="3" borderId="4" xfId="0" quotePrefix="1" applyFont="1" applyFill="1" applyBorder="1" applyAlignment="1">
      <alignment horizontal="right" vertical="center"/>
    </xf>
    <xf numFmtId="0" fontId="20" fillId="3" borderId="4" xfId="0" quotePrefix="1" applyFont="1" applyFill="1" applyBorder="1" applyAlignment="1">
      <alignment horizontal="left" vertical="center"/>
    </xf>
    <xf numFmtId="0" fontId="51" fillId="0" borderId="4" xfId="0" applyFont="1" applyBorder="1" applyAlignment="1">
      <alignment vertical="center"/>
    </xf>
    <xf numFmtId="0" fontId="41" fillId="0" borderId="4" xfId="0" applyFont="1" applyBorder="1" applyAlignment="1">
      <alignment vertical="center"/>
    </xf>
    <xf numFmtId="0" fontId="48" fillId="15" borderId="4" xfId="18" applyFont="1" applyFill="1" applyBorder="1" applyAlignment="1">
      <alignment vertical="center" wrapText="1"/>
    </xf>
    <xf numFmtId="2" fontId="41" fillId="0" borderId="4" xfId="18" applyNumberFormat="1" applyFont="1" applyBorder="1"/>
    <xf numFmtId="2" fontId="41" fillId="4" borderId="4" xfId="18" applyNumberFormat="1" applyFont="1" applyFill="1" applyBorder="1"/>
    <xf numFmtId="4" fontId="30" fillId="4" borderId="4" xfId="18" applyNumberFormat="1" applyFont="1" applyFill="1" applyBorder="1" applyAlignment="1">
      <alignment horizontal="right"/>
    </xf>
    <xf numFmtId="4" fontId="30" fillId="0" borderId="4" xfId="18" applyNumberFormat="1" applyFont="1" applyBorder="1" applyAlignment="1">
      <alignment horizontal="right" wrapText="1"/>
    </xf>
    <xf numFmtId="4" fontId="30" fillId="4" borderId="4" xfId="18" applyNumberFormat="1" applyFont="1" applyFill="1" applyBorder="1" applyAlignment="1">
      <alignment horizontal="right" wrapText="1"/>
    </xf>
    <xf numFmtId="4" fontId="30" fillId="3" borderId="4" xfId="18" applyNumberFormat="1" applyFont="1" applyFill="1" applyBorder="1" applyAlignment="1">
      <alignment horizontal="right"/>
    </xf>
    <xf numFmtId="3" fontId="15" fillId="0" borderId="0" xfId="0" applyNumberFormat="1" applyFont="1"/>
    <xf numFmtId="3" fontId="34" fillId="2" borderId="13" xfId="0" applyNumberFormat="1" applyFont="1" applyFill="1" applyBorder="1" applyAlignment="1">
      <alignment horizontal="right" vertical="center" wrapText="1"/>
    </xf>
    <xf numFmtId="4" fontId="33" fillId="0" borderId="4" xfId="6" applyNumberFormat="1" applyFont="1" applyBorder="1" applyAlignment="1">
      <alignment horizontal="right" vertical="center"/>
    </xf>
    <xf numFmtId="4" fontId="32" fillId="3" borderId="4" xfId="1" applyNumberFormat="1" applyFont="1" applyFill="1" applyBorder="1" applyAlignment="1">
      <alignment horizontal="right" vertical="center"/>
    </xf>
    <xf numFmtId="4" fontId="30" fillId="3" borderId="4" xfId="0" applyNumberFormat="1" applyFont="1" applyFill="1" applyBorder="1" applyAlignment="1">
      <alignment horizontal="right"/>
    </xf>
    <xf numFmtId="2" fontId="14" fillId="6" borderId="7" xfId="8" applyNumberFormat="1" applyFont="1" applyFill="1" applyBorder="1" applyAlignment="1">
      <alignment vertical="center" wrapText="1"/>
    </xf>
    <xf numFmtId="2" fontId="14" fillId="15" borderId="7" xfId="8" applyNumberFormat="1" applyFont="1" applyFill="1" applyBorder="1" applyAlignment="1">
      <alignment vertical="center" wrapText="1"/>
    </xf>
    <xf numFmtId="2" fontId="14" fillId="6" borderId="7" xfId="8" applyNumberFormat="1" applyFont="1" applyFill="1" applyBorder="1" applyAlignment="1">
      <alignment wrapText="1"/>
    </xf>
    <xf numFmtId="2" fontId="14" fillId="14" borderId="7" xfId="8" applyNumberFormat="1" applyFont="1" applyFill="1" applyBorder="1" applyAlignment="1">
      <alignment wrapText="1"/>
    </xf>
    <xf numFmtId="0" fontId="14" fillId="0" borderId="14" xfId="8" applyFont="1" applyBorder="1" applyAlignment="1">
      <alignment horizontal="left" vertical="center" wrapText="1"/>
    </xf>
    <xf numFmtId="4" fontId="43" fillId="15" borderId="4" xfId="18" applyNumberFormat="1" applyFont="1" applyFill="1" applyBorder="1"/>
    <xf numFmtId="4" fontId="43" fillId="0" borderId="4" xfId="18" applyNumberFormat="1" applyFont="1" applyBorder="1"/>
    <xf numFmtId="4" fontId="13" fillId="3" borderId="5" xfId="0" applyNumberFormat="1" applyFont="1" applyFill="1" applyBorder="1" applyAlignment="1">
      <alignment horizontal="right" vertical="center"/>
    </xf>
    <xf numFmtId="0" fontId="39" fillId="0" borderId="0" xfId="20" applyFont="1" applyAlignment="1">
      <alignment vertical="center" wrapText="1"/>
    </xf>
    <xf numFmtId="3" fontId="4" fillId="0" borderId="0" xfId="22" applyNumberFormat="1"/>
    <xf numFmtId="4" fontId="30" fillId="3" borderId="4" xfId="22" applyNumberFormat="1" applyFont="1" applyFill="1" applyBorder="1" applyAlignment="1">
      <alignment horizontal="right"/>
    </xf>
    <xf numFmtId="4" fontId="41" fillId="0" borderId="4" xfId="22" applyNumberFormat="1" applyFont="1" applyBorder="1"/>
    <xf numFmtId="4" fontId="36" fillId="3" borderId="4" xfId="0" applyNumberFormat="1" applyFont="1" applyFill="1" applyBorder="1" applyAlignment="1">
      <alignment horizontal="right"/>
    </xf>
    <xf numFmtId="0" fontId="14" fillId="0" borderId="4" xfId="16" applyFont="1" applyFill="1" applyBorder="1" applyAlignment="1">
      <alignment horizontal="left" vertical="center" wrapText="1"/>
    </xf>
    <xf numFmtId="4" fontId="13" fillId="0" borderId="4" xfId="22" applyNumberFormat="1" applyFont="1" applyBorder="1" applyAlignment="1">
      <alignment horizontal="right"/>
    </xf>
    <xf numFmtId="4" fontId="36" fillId="0" borderId="4" xfId="22" applyNumberFormat="1" applyFont="1" applyBorder="1" applyAlignment="1">
      <alignment horizontal="right"/>
    </xf>
    <xf numFmtId="4" fontId="13" fillId="0" borderId="4" xfId="20" applyNumberFormat="1" applyFont="1" applyBorder="1" applyAlignment="1">
      <alignment horizontal="right"/>
    </xf>
    <xf numFmtId="4" fontId="4" fillId="0" borderId="0" xfId="22" applyNumberFormat="1"/>
    <xf numFmtId="0" fontId="3" fillId="0" borderId="0" xfId="22" applyFont="1"/>
    <xf numFmtId="3" fontId="6" fillId="0" borderId="0" xfId="18" applyNumberFormat="1"/>
    <xf numFmtId="4" fontId="14" fillId="0" borderId="4" xfId="8" applyNumberFormat="1" applyFont="1" applyBorder="1"/>
    <xf numFmtId="2" fontId="14" fillId="15" borderId="7" xfId="8" applyNumberFormat="1" applyFont="1" applyFill="1" applyBorder="1" applyAlignment="1">
      <alignment wrapText="1"/>
    </xf>
    <xf numFmtId="3" fontId="36" fillId="0" borderId="4" xfId="22" applyNumberFormat="1" applyFont="1" applyBorder="1" applyAlignment="1">
      <alignment horizontal="right"/>
    </xf>
    <xf numFmtId="4" fontId="41" fillId="0" borderId="4" xfId="18" applyNumberFormat="1" applyFont="1" applyBorder="1"/>
    <xf numFmtId="4" fontId="14" fillId="5" borderId="4" xfId="8" applyNumberFormat="1" applyFont="1" applyFill="1" applyBorder="1" applyAlignment="1">
      <alignment vertical="center"/>
    </xf>
    <xf numFmtId="0" fontId="18" fillId="0" borderId="0" xfId="18" applyFont="1" applyAlignment="1">
      <alignment horizontal="left" vertical="center" wrapText="1"/>
    </xf>
    <xf numFmtId="0" fontId="19" fillId="3" borderId="4" xfId="20" applyFont="1" applyFill="1" applyBorder="1" applyAlignment="1">
      <alignment horizontal="right" vertical="center" wrapText="1"/>
    </xf>
    <xf numFmtId="0" fontId="14" fillId="3" borderId="4" xfId="20" quotePrefix="1" applyFont="1" applyFill="1" applyBorder="1" applyAlignment="1">
      <alignment vertical="center" wrapText="1"/>
    </xf>
    <xf numFmtId="4" fontId="6" fillId="0" borderId="0" xfId="18" applyNumberFormat="1"/>
    <xf numFmtId="4" fontId="2" fillId="0" borderId="0" xfId="18" applyNumberFormat="1" applyFont="1"/>
    <xf numFmtId="0" fontId="2" fillId="0" borderId="0" xfId="18" applyFont="1"/>
    <xf numFmtId="3" fontId="48" fillId="0" borderId="4" xfId="0" applyNumberFormat="1" applyFont="1" applyBorder="1"/>
    <xf numFmtId="3" fontId="41" fillId="0" borderId="4" xfId="0" applyNumberFormat="1" applyFont="1" applyBorder="1"/>
    <xf numFmtId="3" fontId="30" fillId="0" borderId="4" xfId="0" applyNumberFormat="1" applyFont="1" applyBorder="1" applyAlignment="1">
      <alignment horizontal="right"/>
    </xf>
    <xf numFmtId="0" fontId="14" fillId="3" borderId="4" xfId="0" applyFont="1" applyFill="1" applyBorder="1" applyAlignment="1">
      <alignment horizontal="left" vertical="center" wrapText="1" indent="1"/>
    </xf>
    <xf numFmtId="4" fontId="36" fillId="0" borderId="4" xfId="0" applyNumberFormat="1" applyFont="1" applyBorder="1" applyAlignment="1">
      <alignment horizontal="right"/>
    </xf>
    <xf numFmtId="4" fontId="30" fillId="0" borderId="4" xfId="22" applyNumberFormat="1" applyFont="1" applyBorder="1" applyAlignment="1">
      <alignment horizontal="right"/>
    </xf>
    <xf numFmtId="3" fontId="55" fillId="0" borderId="4" xfId="0" applyNumberFormat="1" applyFont="1" applyBorder="1"/>
    <xf numFmtId="3" fontId="55" fillId="0" borderId="4" xfId="0" applyNumberFormat="1" applyFont="1" applyBorder="1" applyAlignment="1">
      <alignment vertical="center"/>
    </xf>
    <xf numFmtId="0" fontId="26" fillId="0" borderId="4" xfId="22" applyFont="1" applyBorder="1" applyAlignment="1">
      <alignment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31" fillId="13" borderId="4" xfId="0" applyFont="1" applyFill="1" applyBorder="1" applyAlignment="1">
      <alignment vertical="center" wrapText="1"/>
    </xf>
    <xf numFmtId="0" fontId="44" fillId="3" borderId="4" xfId="0" quotePrefix="1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left" vertical="center"/>
    </xf>
    <xf numFmtId="0" fontId="20" fillId="0" borderId="10" xfId="16" quotePrefix="1" applyFill="1" applyAlignment="1">
      <alignment horizontal="right" vertical="center" wrapText="1"/>
    </xf>
    <xf numFmtId="0" fontId="20" fillId="0" borderId="10" xfId="16" quotePrefix="1" applyFill="1" applyAlignment="1">
      <alignment vertical="center" wrapText="1"/>
    </xf>
    <xf numFmtId="0" fontId="20" fillId="0" borderId="15" xfId="16" quotePrefix="1" applyFill="1" applyBorder="1" applyAlignment="1">
      <alignment vertical="center" wrapText="1"/>
    </xf>
    <xf numFmtId="0" fontId="28" fillId="14" borderId="10" xfId="16" quotePrefix="1" applyFont="1" applyFill="1" applyAlignment="1">
      <alignment horizontal="center" vertical="center" wrapText="1"/>
    </xf>
    <xf numFmtId="0" fontId="28" fillId="14" borderId="10" xfId="16" quotePrefix="1" applyFont="1" applyFill="1" applyAlignment="1">
      <alignment vertical="center" wrapText="1"/>
    </xf>
    <xf numFmtId="3" fontId="13" fillId="14" borderId="5" xfId="0" applyNumberFormat="1" applyFont="1" applyFill="1" applyBorder="1" applyAlignment="1">
      <alignment horizontal="right" vertical="center"/>
    </xf>
    <xf numFmtId="0" fontId="20" fillId="0" borderId="4" xfId="16" quotePrefix="1" applyFill="1" applyBorder="1" applyAlignment="1">
      <alignment horizontal="right" vertical="center" wrapText="1"/>
    </xf>
    <xf numFmtId="4" fontId="19" fillId="0" borderId="0" xfId="18" applyNumberFormat="1" applyFont="1" applyAlignment="1">
      <alignment vertical="center"/>
    </xf>
    <xf numFmtId="4" fontId="18" fillId="4" borderId="4" xfId="0" applyNumberFormat="1" applyFont="1" applyFill="1" applyBorder="1" applyAlignment="1">
      <alignment horizontal="right"/>
    </xf>
    <xf numFmtId="4" fontId="14" fillId="0" borderId="16" xfId="17" applyNumberFormat="1" applyFont="1" applyFill="1" applyBorder="1">
      <alignment horizontal="right" vertical="center"/>
    </xf>
    <xf numFmtId="4" fontId="18" fillId="0" borderId="4" xfId="18" applyNumberFormat="1" applyFont="1" applyBorder="1" applyAlignment="1">
      <alignment horizontal="right" vertical="center" wrapText="1"/>
    </xf>
    <xf numFmtId="4" fontId="13" fillId="14" borderId="5" xfId="0" applyNumberFormat="1" applyFont="1" applyFill="1" applyBorder="1" applyAlignment="1">
      <alignment horizontal="right" vertical="center"/>
    </xf>
    <xf numFmtId="0" fontId="1" fillId="0" borderId="0" xfId="20" applyFont="1"/>
    <xf numFmtId="4" fontId="13" fillId="3" borderId="4" xfId="0" applyNumberFormat="1" applyFont="1" applyFill="1" applyBorder="1" applyAlignment="1">
      <alignment horizontal="right" vertical="center"/>
    </xf>
    <xf numFmtId="2" fontId="6" fillId="0" borderId="4" xfId="18" applyNumberFormat="1" applyBorder="1"/>
    <xf numFmtId="2" fontId="14" fillId="14" borderId="7" xfId="8" applyNumberFormat="1" applyFont="1" applyFill="1" applyBorder="1" applyAlignment="1">
      <alignment vertical="center" wrapText="1"/>
    </xf>
    <xf numFmtId="2" fontId="14" fillId="0" borderId="7" xfId="8" applyNumberFormat="1" applyFont="1" applyBorder="1" applyAlignment="1">
      <alignment vertical="center" wrapText="1"/>
    </xf>
    <xf numFmtId="2" fontId="14" fillId="0" borderId="7" xfId="8" applyNumberFormat="1" applyFont="1" applyBorder="1" applyAlignment="1">
      <alignment wrapText="1"/>
    </xf>
    <xf numFmtId="0" fontId="45" fillId="4" borderId="4" xfId="18" applyFont="1" applyFill="1" applyBorder="1" applyAlignment="1">
      <alignment horizontal="center" vertical="center" wrapText="1"/>
    </xf>
    <xf numFmtId="4" fontId="1" fillId="0" borderId="0" xfId="20" applyNumberFormat="1" applyFont="1"/>
    <xf numFmtId="0" fontId="19" fillId="4" borderId="2" xfId="18" quotePrefix="1" applyFont="1" applyFill="1" applyBorder="1" applyAlignment="1">
      <alignment horizontal="left" vertical="center" wrapText="1"/>
    </xf>
    <xf numFmtId="0" fontId="20" fillId="4" borderId="3" xfId="18" applyFont="1" applyFill="1" applyBorder="1" applyAlignment="1">
      <alignment vertical="center" wrapText="1"/>
    </xf>
    <xf numFmtId="0" fontId="18" fillId="0" borderId="2" xfId="18" quotePrefix="1" applyFont="1" applyBorder="1" applyAlignment="1">
      <alignment horizontal="center" vertical="center" wrapText="1"/>
    </xf>
    <xf numFmtId="0" fontId="18" fillId="0" borderId="3" xfId="18" quotePrefix="1" applyFont="1" applyBorder="1" applyAlignment="1">
      <alignment horizontal="center" vertical="center" wrapText="1"/>
    </xf>
    <xf numFmtId="0" fontId="45" fillId="0" borderId="4" xfId="18" quotePrefix="1" applyFont="1" applyBorder="1" applyAlignment="1">
      <alignment horizontal="center" vertical="center" wrapText="1"/>
    </xf>
    <xf numFmtId="0" fontId="45" fillId="0" borderId="2" xfId="18" quotePrefix="1" applyFont="1" applyBorder="1" applyAlignment="1">
      <alignment horizontal="center" vertical="center" wrapText="1"/>
    </xf>
    <xf numFmtId="0" fontId="19" fillId="0" borderId="2" xfId="18" applyFont="1" applyBorder="1" applyAlignment="1">
      <alignment horizontal="left" vertical="center" wrapText="1"/>
    </xf>
    <xf numFmtId="0" fontId="19" fillId="0" borderId="3" xfId="18" applyFont="1" applyBorder="1" applyAlignment="1">
      <alignment horizontal="left" vertical="center" wrapText="1"/>
    </xf>
    <xf numFmtId="0" fontId="20" fillId="0" borderId="3" xfId="18" applyFont="1" applyBorder="1" applyAlignment="1">
      <alignment vertical="center" wrapText="1"/>
    </xf>
    <xf numFmtId="0" fontId="19" fillId="4" borderId="2" xfId="18" applyFont="1" applyFill="1" applyBorder="1" applyAlignment="1">
      <alignment horizontal="left" vertical="center" wrapText="1"/>
    </xf>
    <xf numFmtId="0" fontId="20" fillId="4" borderId="3" xfId="18" applyFont="1" applyFill="1" applyBorder="1" applyAlignment="1">
      <alignment vertical="center"/>
    </xf>
    <xf numFmtId="0" fontId="18" fillId="0" borderId="2" xfId="18" quotePrefix="1" applyFont="1" applyBorder="1" applyAlignment="1">
      <alignment horizontal="left" wrapText="1"/>
    </xf>
    <xf numFmtId="0" fontId="18" fillId="0" borderId="3" xfId="18" quotePrefix="1" applyFont="1" applyBorder="1" applyAlignment="1">
      <alignment horizontal="left" wrapText="1"/>
    </xf>
    <xf numFmtId="0" fontId="39" fillId="0" borderId="0" xfId="18" applyFont="1" applyAlignment="1">
      <alignment horizontal="center" vertical="center" wrapText="1"/>
    </xf>
    <xf numFmtId="0" fontId="52" fillId="3" borderId="0" xfId="1" applyFont="1" applyFill="1" applyAlignment="1">
      <alignment horizontal="center" vertical="center" wrapText="1"/>
    </xf>
    <xf numFmtId="0" fontId="18" fillId="0" borderId="0" xfId="18" applyFont="1" applyAlignment="1">
      <alignment horizontal="left" vertical="center" wrapText="1"/>
    </xf>
    <xf numFmtId="0" fontId="20" fillId="0" borderId="3" xfId="18" applyFont="1" applyBorder="1" applyAlignment="1">
      <alignment vertical="center"/>
    </xf>
    <xf numFmtId="0" fontId="19" fillId="0" borderId="2" xfId="18" quotePrefix="1" applyFont="1" applyBorder="1" applyAlignment="1">
      <alignment horizontal="left" vertical="center"/>
    </xf>
    <xf numFmtId="0" fontId="19" fillId="0" borderId="2" xfId="18" quotePrefix="1" applyFont="1" applyBorder="1" applyAlignment="1">
      <alignment horizontal="left" vertical="center" wrapText="1"/>
    </xf>
    <xf numFmtId="0" fontId="39" fillId="0" borderId="0" xfId="20" applyFont="1" applyAlignment="1">
      <alignment horizontal="center" vertical="center" wrapText="1"/>
    </xf>
    <xf numFmtId="0" fontId="45" fillId="4" borderId="2" xfId="20" applyFont="1" applyFill="1" applyBorder="1" applyAlignment="1">
      <alignment horizontal="center" vertical="center" wrapText="1"/>
    </xf>
    <xf numFmtId="0" fontId="45" fillId="4" borderId="3" xfId="20" applyFont="1" applyFill="1" applyBorder="1" applyAlignment="1">
      <alignment horizontal="center" vertical="center" wrapText="1"/>
    </xf>
    <xf numFmtId="0" fontId="45" fillId="4" borderId="5" xfId="20" applyFont="1" applyFill="1" applyBorder="1" applyAlignment="1">
      <alignment horizontal="center" vertical="center" wrapText="1"/>
    </xf>
    <xf numFmtId="0" fontId="18" fillId="4" borderId="2" xfId="20" applyFont="1" applyFill="1" applyBorder="1" applyAlignment="1">
      <alignment horizontal="center" vertical="center" wrapText="1"/>
    </xf>
    <xf numFmtId="0" fontId="18" fillId="4" borderId="3" xfId="20" applyFont="1" applyFill="1" applyBorder="1" applyAlignment="1">
      <alignment horizontal="center" vertical="center" wrapText="1"/>
    </xf>
    <xf numFmtId="0" fontId="18" fillId="4" borderId="5" xfId="20" applyFont="1" applyFill="1" applyBorder="1" applyAlignment="1">
      <alignment horizontal="center" vertical="center" wrapText="1"/>
    </xf>
    <xf numFmtId="0" fontId="35" fillId="3" borderId="0" xfId="1" applyFont="1" applyFill="1" applyAlignment="1">
      <alignment horizontal="center" vertical="center" wrapText="1"/>
    </xf>
    <xf numFmtId="0" fontId="39" fillId="0" borderId="0" xfId="22" applyFont="1" applyAlignment="1">
      <alignment horizontal="center" vertical="center" wrapText="1"/>
    </xf>
    <xf numFmtId="0" fontId="49" fillId="0" borderId="0" xfId="20" applyFont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32" fillId="3" borderId="0" xfId="1" applyFont="1" applyFill="1" applyAlignment="1">
      <alignment horizontal="center" vertical="center" wrapText="1"/>
    </xf>
    <xf numFmtId="0" fontId="33" fillId="3" borderId="0" xfId="1" applyFont="1" applyFill="1" applyAlignment="1">
      <alignment vertical="center" wrapText="1"/>
    </xf>
    <xf numFmtId="0" fontId="54" fillId="3" borderId="0" xfId="1" applyFont="1" applyFill="1" applyAlignment="1">
      <alignment vertical="center" wrapText="1"/>
    </xf>
    <xf numFmtId="0" fontId="22" fillId="5" borderId="0" xfId="8" applyFont="1" applyFill="1" applyAlignment="1">
      <alignment horizontal="center"/>
    </xf>
    <xf numFmtId="0" fontId="18" fillId="0" borderId="3" xfId="18" applyFont="1" applyBorder="1" applyAlignment="1">
      <alignment horizontal="center" vertical="center" wrapText="1"/>
    </xf>
    <xf numFmtId="0" fontId="18" fillId="0" borderId="5" xfId="18" applyFont="1" applyBorder="1" applyAlignment="1">
      <alignment horizontal="center" vertical="center" wrapText="1"/>
    </xf>
    <xf numFmtId="0" fontId="53" fillId="0" borderId="0" xfId="8" applyFont="1" applyAlignment="1">
      <alignment horizontal="center" vertical="center"/>
    </xf>
  </cellXfs>
  <cellStyles count="23">
    <cellStyle name="Normal" xfId="0" builtinId="0" customBuiltin="1"/>
    <cellStyle name="Normal 2" xfId="8" xr:uid="{00000000-0005-0000-0000-000001000000}"/>
    <cellStyle name="Normal 3" xfId="18" xr:uid="{00000000-0005-0000-0000-000002000000}"/>
    <cellStyle name="Normal 4" xfId="20" xr:uid="{00000000-0005-0000-0000-000003000000}"/>
    <cellStyle name="Normal 5" xfId="22" xr:uid="{00000000-0005-0000-0000-000004000000}"/>
    <cellStyle name="Normalno 2" xfId="1" xr:uid="{00000000-0005-0000-0000-000005000000}"/>
    <cellStyle name="Normalno 2 2" xfId="4" xr:uid="{00000000-0005-0000-0000-000006000000}"/>
    <cellStyle name="Normalno 2 3" xfId="10" xr:uid="{00000000-0005-0000-0000-000007000000}"/>
    <cellStyle name="Normalno 3" xfId="3" xr:uid="{00000000-0005-0000-0000-000008000000}"/>
    <cellStyle name="Normalno 3 2" xfId="2" xr:uid="{00000000-0005-0000-0000-000009000000}"/>
    <cellStyle name="Normalno 3 3" xfId="5" xr:uid="{00000000-0005-0000-0000-00000A000000}"/>
    <cellStyle name="Normalno 4" xfId="6" xr:uid="{00000000-0005-0000-0000-00000B000000}"/>
    <cellStyle name="Obično_List10" xfId="7" xr:uid="{00000000-0005-0000-0000-00000C000000}"/>
    <cellStyle name="Obično_List4" xfId="19" xr:uid="{00000000-0005-0000-0000-00000D000000}"/>
    <cellStyle name="Obično_List5" xfId="9" xr:uid="{00000000-0005-0000-0000-00000E000000}"/>
    <cellStyle name="Obično_List7" xfId="21" xr:uid="{00000000-0005-0000-0000-00000F000000}"/>
    <cellStyle name="SAPBEXaggData" xfId="15" xr:uid="{00000000-0005-0000-0000-000010000000}"/>
    <cellStyle name="SAPBEXchaText" xfId="11" xr:uid="{00000000-0005-0000-0000-000011000000}"/>
    <cellStyle name="SAPBEXformats" xfId="13" xr:uid="{00000000-0005-0000-0000-000012000000}"/>
    <cellStyle name="SAPBEXHLevel2" xfId="14" xr:uid="{00000000-0005-0000-0000-000013000000}"/>
    <cellStyle name="SAPBEXHLevel3" xfId="16" xr:uid="{00000000-0005-0000-0000-000014000000}"/>
    <cellStyle name="SAPBEXstdData" xfId="17" xr:uid="{00000000-0005-0000-0000-000015000000}"/>
    <cellStyle name="SAPBEXstdItem" xfId="1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zoomScaleNormal="100" workbookViewId="0">
      <selection activeCell="H32" sqref="H32"/>
    </sheetView>
  </sheetViews>
  <sheetFormatPr defaultRowHeight="15" x14ac:dyDescent="0.25"/>
  <cols>
    <col min="1" max="4" width="9.140625" style="26"/>
    <col min="5" max="5" width="25.28515625" style="26" customWidth="1"/>
    <col min="6" max="6" width="24.140625" style="26" customWidth="1"/>
    <col min="7" max="8" width="19.42578125" style="26" customWidth="1"/>
    <col min="9" max="9" width="23.85546875" style="26" customWidth="1"/>
    <col min="10" max="10" width="19.42578125" style="26" customWidth="1"/>
    <col min="11" max="11" width="13.7109375" style="26" customWidth="1"/>
    <col min="12" max="16384" width="9.140625" style="26"/>
  </cols>
  <sheetData>
    <row r="1" spans="1:12" ht="42" customHeight="1" x14ac:dyDescent="0.25">
      <c r="A1" s="302" t="s">
        <v>200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102"/>
    </row>
    <row r="2" spans="1:12" ht="18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5.75" customHeight="1" x14ac:dyDescent="0.25">
      <c r="A3" s="301" t="s">
        <v>10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</row>
    <row r="4" spans="1:12" ht="15.75" customHeight="1" x14ac:dyDescent="0.25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</row>
    <row r="5" spans="1:12" ht="15.75" customHeight="1" x14ac:dyDescent="0.25">
      <c r="A5" s="301" t="s">
        <v>184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</row>
    <row r="6" spans="1:12" ht="18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5"/>
    </row>
    <row r="7" spans="1:12" ht="18" customHeight="1" x14ac:dyDescent="0.25">
      <c r="A7" s="303" t="s">
        <v>182</v>
      </c>
      <c r="B7" s="303"/>
      <c r="C7" s="303"/>
      <c r="D7" s="303"/>
      <c r="E7" s="303"/>
      <c r="F7" s="303"/>
      <c r="G7" s="303"/>
      <c r="H7" s="303"/>
      <c r="I7" s="303"/>
      <c r="J7" s="303"/>
      <c r="K7" s="27"/>
    </row>
    <row r="8" spans="1:12" ht="45" customHeight="1" x14ac:dyDescent="0.25">
      <c r="A8" s="290" t="s">
        <v>12</v>
      </c>
      <c r="B8" s="291"/>
      <c r="C8" s="291"/>
      <c r="D8" s="291"/>
      <c r="E8" s="291"/>
      <c r="F8" s="12" t="s">
        <v>171</v>
      </c>
      <c r="G8" s="47" t="s">
        <v>201</v>
      </c>
      <c r="H8" s="47" t="s">
        <v>202</v>
      </c>
      <c r="I8" s="12" t="s">
        <v>203</v>
      </c>
      <c r="J8" s="17" t="s">
        <v>125</v>
      </c>
      <c r="K8" s="17" t="s">
        <v>125</v>
      </c>
    </row>
    <row r="9" spans="1:12" ht="12" customHeight="1" x14ac:dyDescent="0.25">
      <c r="A9" s="292">
        <v>1</v>
      </c>
      <c r="B9" s="292"/>
      <c r="C9" s="292"/>
      <c r="D9" s="292"/>
      <c r="E9" s="293"/>
      <c r="F9" s="60">
        <v>2</v>
      </c>
      <c r="G9" s="48">
        <v>3</v>
      </c>
      <c r="H9" s="48">
        <v>4</v>
      </c>
      <c r="I9" s="48">
        <v>5</v>
      </c>
      <c r="J9" s="48" t="s">
        <v>170</v>
      </c>
      <c r="K9" s="48" t="s">
        <v>229</v>
      </c>
    </row>
    <row r="10" spans="1:12" x14ac:dyDescent="0.25">
      <c r="A10" s="294" t="s">
        <v>68</v>
      </c>
      <c r="B10" s="296"/>
      <c r="C10" s="296"/>
      <c r="D10" s="296"/>
      <c r="E10" s="304"/>
      <c r="F10" s="103">
        <v>42021858.149999999</v>
      </c>
      <c r="G10" s="180">
        <v>99404352</v>
      </c>
      <c r="H10" s="180">
        <v>99404352</v>
      </c>
      <c r="I10" s="103">
        <v>49536481.969999999</v>
      </c>
      <c r="J10" s="111">
        <f t="shared" ref="J10:J16" si="0">I10/F10*100</f>
        <v>117.88265476784967</v>
      </c>
      <c r="K10" s="212">
        <f>I10/G10*100</f>
        <v>49.833313102830751</v>
      </c>
    </row>
    <row r="11" spans="1:12" x14ac:dyDescent="0.25">
      <c r="A11" s="305" t="s">
        <v>69</v>
      </c>
      <c r="B11" s="304"/>
      <c r="C11" s="304"/>
      <c r="D11" s="304"/>
      <c r="E11" s="304"/>
      <c r="F11" s="103">
        <v>20.05</v>
      </c>
      <c r="G11" s="180">
        <v>500</v>
      </c>
      <c r="H11" s="180">
        <v>500</v>
      </c>
      <c r="I11" s="103"/>
      <c r="J11" s="111">
        <f t="shared" si="0"/>
        <v>0</v>
      </c>
      <c r="K11" s="212">
        <f t="shared" ref="K11:K16" si="1">I11/G11*100</f>
        <v>0</v>
      </c>
    </row>
    <row r="12" spans="1:12" x14ac:dyDescent="0.25">
      <c r="A12" s="297" t="s">
        <v>0</v>
      </c>
      <c r="B12" s="289"/>
      <c r="C12" s="289"/>
      <c r="D12" s="289"/>
      <c r="E12" s="298"/>
      <c r="F12" s="104">
        <f t="shared" ref="F12" si="2">F10+F11</f>
        <v>42021878.199999996</v>
      </c>
      <c r="G12" s="181">
        <f>G10+G11</f>
        <v>99404852</v>
      </c>
      <c r="H12" s="181">
        <f>H10+H11</f>
        <v>99404852</v>
      </c>
      <c r="I12" s="104">
        <f t="shared" ref="I12" si="3">I10+I11</f>
        <v>49536481.969999999</v>
      </c>
      <c r="J12" s="214">
        <f t="shared" si="0"/>
        <v>117.88259852221456</v>
      </c>
      <c r="K12" s="213">
        <f t="shared" si="1"/>
        <v>49.833062444477058</v>
      </c>
    </row>
    <row r="13" spans="1:12" x14ac:dyDescent="0.25">
      <c r="A13" s="306" t="s">
        <v>70</v>
      </c>
      <c r="B13" s="296"/>
      <c r="C13" s="296"/>
      <c r="D13" s="296"/>
      <c r="E13" s="296"/>
      <c r="F13" s="103">
        <v>41704210.159999996</v>
      </c>
      <c r="G13" s="180">
        <v>94277351</v>
      </c>
      <c r="H13" s="180">
        <v>94277351</v>
      </c>
      <c r="I13" s="103">
        <v>47920899.280000001</v>
      </c>
      <c r="J13" s="215">
        <f t="shared" si="0"/>
        <v>114.90662236774037</v>
      </c>
      <c r="K13" s="212">
        <f t="shared" si="1"/>
        <v>50.829704877897989</v>
      </c>
    </row>
    <row r="14" spans="1:12" x14ac:dyDescent="0.25">
      <c r="A14" s="305" t="s">
        <v>71</v>
      </c>
      <c r="B14" s="304"/>
      <c r="C14" s="304"/>
      <c r="D14" s="304"/>
      <c r="E14" s="304"/>
      <c r="F14" s="103">
        <v>273186.43</v>
      </c>
      <c r="G14" s="180">
        <v>5346516</v>
      </c>
      <c r="H14" s="180">
        <v>5346516</v>
      </c>
      <c r="I14" s="103">
        <v>897438.68</v>
      </c>
      <c r="J14" s="215">
        <f t="shared" si="0"/>
        <v>328.50778129792172</v>
      </c>
      <c r="K14" s="212">
        <f t="shared" si="1"/>
        <v>16.785485725657605</v>
      </c>
    </row>
    <row r="15" spans="1:12" x14ac:dyDescent="0.25">
      <c r="A15" s="51" t="s">
        <v>1</v>
      </c>
      <c r="B15" s="52"/>
      <c r="C15" s="52"/>
      <c r="D15" s="52"/>
      <c r="E15" s="52"/>
      <c r="F15" s="104">
        <f t="shared" ref="F15" si="4">F13+F14</f>
        <v>41977396.589999996</v>
      </c>
      <c r="G15" s="181">
        <f>G13+G14</f>
        <v>99623867</v>
      </c>
      <c r="H15" s="181">
        <f>H13+H14</f>
        <v>99623867</v>
      </c>
      <c r="I15" s="104">
        <f t="shared" ref="I15" si="5">I13+I14</f>
        <v>48818337.960000001</v>
      </c>
      <c r="J15" s="214">
        <f t="shared" si="0"/>
        <v>116.29672615673758</v>
      </c>
      <c r="K15" s="213">
        <f t="shared" si="1"/>
        <v>49.002653109219303</v>
      </c>
    </row>
    <row r="16" spans="1:12" x14ac:dyDescent="0.25">
      <c r="A16" s="288" t="s">
        <v>2</v>
      </c>
      <c r="B16" s="289"/>
      <c r="C16" s="289"/>
      <c r="D16" s="289"/>
      <c r="E16" s="289"/>
      <c r="F16" s="105">
        <f t="shared" ref="F16" si="6">F12-F15</f>
        <v>44481.609999999404</v>
      </c>
      <c r="G16" s="182">
        <f>G12-G15</f>
        <v>-219015</v>
      </c>
      <c r="H16" s="182">
        <f>H12-H15</f>
        <v>-219015</v>
      </c>
      <c r="I16" s="105">
        <f t="shared" ref="I16" si="7">I12-I15</f>
        <v>718144.00999999791</v>
      </c>
      <c r="J16" s="216">
        <f t="shared" si="0"/>
        <v>1614.4739590136408</v>
      </c>
      <c r="K16" s="213">
        <f t="shared" si="1"/>
        <v>-327.89718055840831</v>
      </c>
    </row>
    <row r="17" spans="1:11" ht="18" x14ac:dyDescent="0.25">
      <c r="A17" s="24"/>
      <c r="B17" s="53"/>
      <c r="C17" s="53"/>
      <c r="D17" s="53"/>
      <c r="E17" s="53"/>
      <c r="F17" s="53"/>
      <c r="G17" s="53"/>
      <c r="H17" s="53"/>
      <c r="I17" s="53"/>
      <c r="J17" s="54"/>
      <c r="K17" s="54"/>
    </row>
    <row r="18" spans="1:11" ht="18" customHeight="1" x14ac:dyDescent="0.25">
      <c r="A18" s="303" t="s">
        <v>183</v>
      </c>
      <c r="B18" s="303"/>
      <c r="C18" s="303"/>
      <c r="D18" s="303"/>
      <c r="E18" s="303"/>
      <c r="F18" s="303"/>
      <c r="G18" s="303"/>
      <c r="H18" s="303"/>
      <c r="I18" s="303"/>
      <c r="J18" s="303"/>
      <c r="K18" s="27"/>
    </row>
    <row r="19" spans="1:11" ht="5.25" customHeight="1" x14ac:dyDescent="0.25">
      <c r="A19" s="248"/>
      <c r="B19" s="248"/>
      <c r="C19" s="248"/>
      <c r="D19" s="248"/>
      <c r="E19" s="248"/>
      <c r="F19" s="248"/>
      <c r="G19" s="248"/>
      <c r="H19" s="248"/>
      <c r="I19" s="248"/>
      <c r="J19" s="248"/>
      <c r="K19" s="27"/>
    </row>
    <row r="20" spans="1:11" ht="0.75" customHeight="1" x14ac:dyDescent="0.25">
      <c r="A20" s="24"/>
      <c r="B20" s="53"/>
      <c r="C20" s="53"/>
      <c r="D20" s="53"/>
      <c r="E20" s="53"/>
      <c r="F20" s="53"/>
      <c r="G20" s="54"/>
      <c r="H20" s="54"/>
      <c r="I20" s="54"/>
      <c r="J20" s="54"/>
    </row>
    <row r="21" spans="1:11" ht="38.25" x14ac:dyDescent="0.25">
      <c r="A21" s="290" t="s">
        <v>12</v>
      </c>
      <c r="B21" s="291"/>
      <c r="C21" s="291"/>
      <c r="D21" s="291"/>
      <c r="E21" s="291"/>
      <c r="F21" s="12" t="s">
        <v>171</v>
      </c>
      <c r="G21" s="47" t="s">
        <v>201</v>
      </c>
      <c r="H21" s="47" t="s">
        <v>202</v>
      </c>
      <c r="I21" s="12" t="s">
        <v>203</v>
      </c>
      <c r="J21" s="17" t="s">
        <v>125</v>
      </c>
      <c r="K21" s="17" t="s">
        <v>125</v>
      </c>
    </row>
    <row r="22" spans="1:11" ht="12" customHeight="1" x14ac:dyDescent="0.25">
      <c r="A22" s="292">
        <v>1</v>
      </c>
      <c r="B22" s="292"/>
      <c r="C22" s="292"/>
      <c r="D22" s="292"/>
      <c r="E22" s="293"/>
      <c r="F22" s="60">
        <v>2</v>
      </c>
      <c r="G22" s="48">
        <v>3</v>
      </c>
      <c r="H22" s="48">
        <v>4</v>
      </c>
      <c r="I22" s="48">
        <v>5</v>
      </c>
      <c r="J22" s="48" t="s">
        <v>170</v>
      </c>
      <c r="K22" s="48" t="s">
        <v>229</v>
      </c>
    </row>
    <row r="23" spans="1:11" ht="15.75" customHeight="1" x14ac:dyDescent="0.25">
      <c r="A23" s="294" t="s">
        <v>72</v>
      </c>
      <c r="B23" s="295"/>
      <c r="C23" s="295"/>
      <c r="D23" s="295"/>
      <c r="E23" s="295"/>
      <c r="F23" s="106">
        <v>0</v>
      </c>
      <c r="G23" s="180"/>
      <c r="H23" s="180"/>
      <c r="I23" s="50"/>
      <c r="J23" s="50"/>
      <c r="K23" s="101"/>
    </row>
    <row r="24" spans="1:11" x14ac:dyDescent="0.25">
      <c r="A24" s="294" t="s">
        <v>73</v>
      </c>
      <c r="B24" s="296"/>
      <c r="C24" s="296"/>
      <c r="D24" s="296"/>
      <c r="E24" s="296"/>
      <c r="F24" s="106">
        <v>0</v>
      </c>
      <c r="G24" s="180"/>
      <c r="H24" s="180"/>
      <c r="I24" s="111">
        <v>0</v>
      </c>
      <c r="J24" s="50"/>
      <c r="K24" s="101"/>
    </row>
    <row r="25" spans="1:11" x14ac:dyDescent="0.25">
      <c r="A25" s="297" t="s">
        <v>74</v>
      </c>
      <c r="B25" s="289"/>
      <c r="C25" s="289"/>
      <c r="D25" s="289"/>
      <c r="E25" s="298"/>
      <c r="F25" s="107">
        <v>0</v>
      </c>
      <c r="G25" s="181">
        <f>G23-G24</f>
        <v>0</v>
      </c>
      <c r="H25" s="181">
        <f>H23-H24</f>
        <v>0</v>
      </c>
      <c r="I25" s="104">
        <f t="shared" ref="I25" si="8">I23-I24</f>
        <v>0</v>
      </c>
      <c r="J25" s="104">
        <v>0</v>
      </c>
      <c r="K25" s="104">
        <v>0</v>
      </c>
    </row>
    <row r="26" spans="1:11" x14ac:dyDescent="0.25">
      <c r="A26" s="299" t="s">
        <v>75</v>
      </c>
      <c r="B26" s="300"/>
      <c r="C26" s="300"/>
      <c r="D26" s="300"/>
      <c r="E26" s="300"/>
      <c r="F26" s="108">
        <v>0</v>
      </c>
      <c r="G26" s="183">
        <v>1394165</v>
      </c>
      <c r="H26" s="183">
        <v>1394165</v>
      </c>
      <c r="I26" s="277"/>
      <c r="J26" s="47"/>
      <c r="K26" s="282">
        <f>I26/G26*100</f>
        <v>0</v>
      </c>
    </row>
    <row r="27" spans="1:11" x14ac:dyDescent="0.25">
      <c r="A27" s="299" t="s">
        <v>76</v>
      </c>
      <c r="B27" s="300"/>
      <c r="C27" s="300"/>
      <c r="D27" s="300"/>
      <c r="E27" s="300"/>
      <c r="F27" s="108">
        <v>0</v>
      </c>
      <c r="G27" s="184">
        <v>-1175150</v>
      </c>
      <c r="H27" s="184">
        <v>-1175150</v>
      </c>
      <c r="I27" s="278"/>
      <c r="J27" s="47"/>
      <c r="K27" s="282">
        <f>I27/G27*100</f>
        <v>0</v>
      </c>
    </row>
    <row r="28" spans="1:11" x14ac:dyDescent="0.25">
      <c r="A28" s="288" t="s">
        <v>3</v>
      </c>
      <c r="B28" s="289"/>
      <c r="C28" s="289"/>
      <c r="D28" s="289"/>
      <c r="E28" s="289"/>
      <c r="F28" s="109">
        <v>0</v>
      </c>
      <c r="G28" s="181">
        <f>G26+G27+G25</f>
        <v>219015</v>
      </c>
      <c r="H28" s="181">
        <f>H26+H27+H25</f>
        <v>219015</v>
      </c>
      <c r="I28" s="276">
        <f>I26+I27+I25</f>
        <v>0</v>
      </c>
      <c r="J28" s="104">
        <v>0</v>
      </c>
      <c r="K28" s="104">
        <f>I28/G28*100</f>
        <v>0</v>
      </c>
    </row>
    <row r="29" spans="1:11" x14ac:dyDescent="0.25">
      <c r="A29" s="288" t="s">
        <v>77</v>
      </c>
      <c r="B29" s="289"/>
      <c r="C29" s="289"/>
      <c r="D29" s="289"/>
      <c r="E29" s="289"/>
      <c r="F29" s="104">
        <f>F28+F16</f>
        <v>44481.609999999404</v>
      </c>
      <c r="G29" s="181">
        <f>G16+G25+G28</f>
        <v>0</v>
      </c>
      <c r="H29" s="181">
        <f>H16+H25+H28</f>
        <v>0</v>
      </c>
      <c r="I29" s="276">
        <f>I16+I25+I28</f>
        <v>718144.00999999791</v>
      </c>
      <c r="J29" s="49"/>
      <c r="K29" s="110"/>
    </row>
    <row r="30" spans="1:11" ht="11.25" customHeight="1" x14ac:dyDescent="0.25">
      <c r="A30" s="55"/>
      <c r="B30" s="56"/>
      <c r="C30" s="56"/>
      <c r="D30" s="56"/>
      <c r="E30" s="56"/>
      <c r="F30" s="56"/>
      <c r="G30" s="57"/>
      <c r="H30" s="57"/>
      <c r="I30" s="57"/>
      <c r="J30" s="57"/>
      <c r="K30" s="57"/>
    </row>
    <row r="31" spans="1:11" ht="15" customHeight="1" x14ac:dyDescent="0.25">
      <c r="A31" s="58"/>
      <c r="B31" s="58"/>
      <c r="C31" s="58"/>
      <c r="D31" s="58"/>
      <c r="E31" s="58"/>
      <c r="F31" s="58"/>
      <c r="G31" s="58"/>
      <c r="H31" s="58"/>
      <c r="I31" s="275"/>
      <c r="J31" s="58"/>
      <c r="K31" s="275"/>
    </row>
    <row r="32" spans="1:11" x14ac:dyDescent="0.25">
      <c r="F32" s="251"/>
      <c r="G32" s="251"/>
      <c r="H32" s="242"/>
      <c r="I32" s="242"/>
      <c r="J32" s="251"/>
    </row>
    <row r="33" spans="6:11" x14ac:dyDescent="0.25">
      <c r="F33" s="251"/>
      <c r="G33" s="251"/>
    </row>
    <row r="34" spans="6:11" x14ac:dyDescent="0.25">
      <c r="F34" s="251"/>
      <c r="G34" s="251"/>
      <c r="I34" s="242"/>
      <c r="J34" s="253"/>
      <c r="K34" s="251"/>
    </row>
    <row r="35" spans="6:11" x14ac:dyDescent="0.25">
      <c r="F35" s="252"/>
      <c r="G35" s="251"/>
    </row>
  </sheetData>
  <mergeCells count="22">
    <mergeCell ref="A5:K5"/>
    <mergeCell ref="A3:K3"/>
    <mergeCell ref="A1:K1"/>
    <mergeCell ref="A27:E27"/>
    <mergeCell ref="A28:E28"/>
    <mergeCell ref="A18:J18"/>
    <mergeCell ref="A7:J7"/>
    <mergeCell ref="A8:E8"/>
    <mergeCell ref="A9:E9"/>
    <mergeCell ref="A10:E10"/>
    <mergeCell ref="A11:E11"/>
    <mergeCell ref="A12:E12"/>
    <mergeCell ref="A13:E13"/>
    <mergeCell ref="A14:E14"/>
    <mergeCell ref="A16:E16"/>
    <mergeCell ref="A29:E29"/>
    <mergeCell ref="A21:E21"/>
    <mergeCell ref="A22:E22"/>
    <mergeCell ref="A23:E23"/>
    <mergeCell ref="A24:E24"/>
    <mergeCell ref="A25:E25"/>
    <mergeCell ref="A26:E26"/>
  </mergeCells>
  <dataValidations count="1">
    <dataValidation type="decimal" allowBlank="1" showInputMessage="1" showErrorMessage="1" sqref="I26" xr:uid="{00000000-0002-0000-0000-000000000000}">
      <formula1>-999999999999</formula1>
      <formula2>999999999999</formula2>
    </dataValidation>
  </dataValidation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6"/>
  <sheetViews>
    <sheetView topLeftCell="A67" zoomScaleNormal="100" zoomScaleSheetLayoutView="100" workbookViewId="0">
      <selection activeCell="C102" sqref="C102"/>
    </sheetView>
  </sheetViews>
  <sheetFormatPr defaultRowHeight="15" x14ac:dyDescent="0.25"/>
  <cols>
    <col min="1" max="1" width="7.42578125" style="66" bestFit="1" customWidth="1"/>
    <col min="2" max="2" width="8.42578125" style="66" bestFit="1" customWidth="1"/>
    <col min="3" max="3" width="58.7109375" style="66" bestFit="1" customWidth="1"/>
    <col min="4" max="4" width="13.85546875" style="66" customWidth="1"/>
    <col min="5" max="6" width="17.42578125" style="66" customWidth="1"/>
    <col min="7" max="7" width="14.28515625" style="66" customWidth="1"/>
    <col min="8" max="8" width="13.42578125" style="66" customWidth="1"/>
    <col min="9" max="9" width="13.28515625" style="66" customWidth="1"/>
    <col min="10" max="10" width="25.28515625" style="66" customWidth="1"/>
    <col min="11" max="11" width="10.140625" style="66" bestFit="1" customWidth="1"/>
    <col min="12" max="16384" width="9.140625" style="66"/>
  </cols>
  <sheetData>
    <row r="1" spans="1:11" ht="15.75" customHeight="1" x14ac:dyDescent="0.25">
      <c r="A1" s="307" t="s">
        <v>10</v>
      </c>
      <c r="B1" s="307"/>
      <c r="C1" s="307"/>
      <c r="D1" s="307"/>
      <c r="E1" s="307"/>
      <c r="F1" s="307"/>
      <c r="G1" s="307"/>
      <c r="H1" s="307"/>
      <c r="I1" s="307"/>
      <c r="J1" s="67"/>
    </row>
    <row r="2" spans="1:11" ht="18" x14ac:dyDescent="0.25">
      <c r="A2" s="65"/>
      <c r="B2" s="65"/>
      <c r="C2" s="65"/>
      <c r="D2" s="65"/>
      <c r="E2" s="65"/>
      <c r="F2" s="65"/>
      <c r="G2" s="65"/>
      <c r="H2" s="65"/>
      <c r="I2" s="68"/>
      <c r="J2" s="68"/>
    </row>
    <row r="3" spans="1:11" ht="15.75" customHeight="1" x14ac:dyDescent="0.25">
      <c r="A3" s="307" t="s">
        <v>191</v>
      </c>
      <c r="B3" s="307"/>
      <c r="C3" s="307"/>
      <c r="D3" s="307"/>
      <c r="E3" s="307"/>
      <c r="F3" s="307"/>
      <c r="G3" s="307"/>
      <c r="H3" s="307"/>
      <c r="I3" s="307"/>
      <c r="J3" s="69"/>
    </row>
    <row r="4" spans="1:11" ht="18" x14ac:dyDescent="0.25">
      <c r="A4" s="65"/>
      <c r="B4" s="65"/>
      <c r="C4" s="65"/>
      <c r="D4" s="65"/>
      <c r="E4" s="65"/>
      <c r="F4" s="65"/>
      <c r="G4" s="65"/>
      <c r="H4" s="65"/>
      <c r="I4" s="68"/>
      <c r="J4" s="68"/>
    </row>
    <row r="5" spans="1:11" ht="15.75" customHeight="1" x14ac:dyDescent="0.25">
      <c r="A5" s="307" t="s">
        <v>192</v>
      </c>
      <c r="B5" s="307"/>
      <c r="C5" s="307"/>
      <c r="D5" s="307"/>
      <c r="E5" s="307"/>
      <c r="F5" s="307"/>
      <c r="G5" s="307"/>
      <c r="H5" s="307"/>
      <c r="I5" s="307"/>
      <c r="J5" s="231"/>
      <c r="K5" s="231"/>
    </row>
    <row r="6" spans="1:11" ht="18" x14ac:dyDescent="0.25">
      <c r="A6" s="65"/>
      <c r="B6" s="65"/>
      <c r="C6" s="65"/>
      <c r="D6" s="65"/>
      <c r="E6" s="65"/>
      <c r="F6" s="65"/>
      <c r="G6" s="65"/>
      <c r="H6" s="65"/>
      <c r="I6" s="68"/>
      <c r="J6" s="68"/>
    </row>
    <row r="7" spans="1:11" ht="38.25" x14ac:dyDescent="0.25">
      <c r="A7" s="311" t="s">
        <v>12</v>
      </c>
      <c r="B7" s="312"/>
      <c r="C7" s="313"/>
      <c r="D7" s="127" t="s">
        <v>171</v>
      </c>
      <c r="E7" s="28" t="s">
        <v>201</v>
      </c>
      <c r="F7" s="28" t="s">
        <v>202</v>
      </c>
      <c r="G7" s="127" t="s">
        <v>203</v>
      </c>
      <c r="H7" s="128" t="s">
        <v>125</v>
      </c>
      <c r="I7" s="129" t="s">
        <v>125</v>
      </c>
    </row>
    <row r="8" spans="1:11" s="72" customFormat="1" ht="11.25" x14ac:dyDescent="0.2">
      <c r="A8" s="308">
        <v>1</v>
      </c>
      <c r="B8" s="309"/>
      <c r="C8" s="310"/>
      <c r="D8" s="83">
        <v>2</v>
      </c>
      <c r="E8" s="71">
        <v>3</v>
      </c>
      <c r="F8" s="71">
        <v>4</v>
      </c>
      <c r="G8" s="71">
        <v>5</v>
      </c>
      <c r="H8" s="71" t="s">
        <v>170</v>
      </c>
      <c r="I8" s="286" t="s">
        <v>229</v>
      </c>
    </row>
    <row r="9" spans="1:11" x14ac:dyDescent="0.25">
      <c r="A9" s="73"/>
      <c r="B9" s="73"/>
      <c r="C9" s="73" t="s">
        <v>88</v>
      </c>
      <c r="D9" s="152">
        <f>D10+D42</f>
        <v>42021878.199999996</v>
      </c>
      <c r="E9" s="74">
        <f>E10+E42</f>
        <v>99404852</v>
      </c>
      <c r="F9" s="74">
        <f>F10+F42</f>
        <v>99404852</v>
      </c>
      <c r="G9" s="152">
        <f>G10+G42</f>
        <v>49536481.969999999</v>
      </c>
      <c r="H9" s="152">
        <f>G9/D9*100</f>
        <v>117.88259852221456</v>
      </c>
      <c r="I9" s="161">
        <f>G9/E9*100</f>
        <v>49.833062444477058</v>
      </c>
      <c r="J9" s="88"/>
      <c r="K9" s="88"/>
    </row>
    <row r="10" spans="1:11" x14ac:dyDescent="0.25">
      <c r="A10" s="73">
        <v>6</v>
      </c>
      <c r="B10" s="73"/>
      <c r="C10" s="73" t="s">
        <v>38</v>
      </c>
      <c r="D10" s="156">
        <f>D11+D20+D24+D27+D33+D39</f>
        <v>42021858.149999999</v>
      </c>
      <c r="E10" s="89">
        <f>E11+E20+E24+E27+E33+E39</f>
        <v>99404352</v>
      </c>
      <c r="F10" s="89">
        <f>F11+F20+F24+F27+F33+F39</f>
        <v>99404352</v>
      </c>
      <c r="G10" s="156">
        <f>G11+G20+G24+G27+G33+G39</f>
        <v>49536481.969999999</v>
      </c>
      <c r="H10" s="152">
        <f t="shared" ref="H10:H45" si="0">G10/D10*100</f>
        <v>117.88265476784967</v>
      </c>
      <c r="I10" s="161">
        <f t="shared" ref="I10:I43" si="1">G10/E10*100</f>
        <v>49.833313102830751</v>
      </c>
      <c r="J10" s="88"/>
    </row>
    <row r="11" spans="1:11" x14ac:dyDescent="0.25">
      <c r="A11" s="73"/>
      <c r="B11" s="75">
        <v>63</v>
      </c>
      <c r="C11" s="157" t="s">
        <v>9</v>
      </c>
      <c r="D11" s="152">
        <f>D12+D15+D18</f>
        <v>347673.54000000004</v>
      </c>
      <c r="E11" s="74">
        <v>86453</v>
      </c>
      <c r="F11" s="186">
        <v>86453</v>
      </c>
      <c r="G11" s="152">
        <f>G12+G15+G18</f>
        <v>2312.58</v>
      </c>
      <c r="H11" s="152">
        <f t="shared" si="0"/>
        <v>0.66515847021317753</v>
      </c>
      <c r="I11" s="161">
        <f t="shared" si="1"/>
        <v>2.6749563346558243</v>
      </c>
    </row>
    <row r="12" spans="1:11" x14ac:dyDescent="0.25">
      <c r="A12" s="73"/>
      <c r="B12" s="75">
        <v>634</v>
      </c>
      <c r="C12" s="159" t="s">
        <v>159</v>
      </c>
      <c r="D12" s="239">
        <f>D13+D14</f>
        <v>44358.080000000002</v>
      </c>
      <c r="E12" s="74"/>
      <c r="F12" s="74"/>
      <c r="G12" s="239">
        <f>G13+G14</f>
        <v>0</v>
      </c>
      <c r="H12" s="152">
        <f t="shared" si="0"/>
        <v>0</v>
      </c>
      <c r="I12" s="161"/>
      <c r="J12" s="153"/>
    </row>
    <row r="13" spans="1:11" x14ac:dyDescent="0.25">
      <c r="A13" s="73"/>
      <c r="B13" s="75">
        <v>6341</v>
      </c>
      <c r="C13" s="159" t="s">
        <v>160</v>
      </c>
      <c r="D13" s="239">
        <v>44358.080000000002</v>
      </c>
      <c r="E13" s="74"/>
      <c r="F13" s="74"/>
      <c r="G13" s="239"/>
      <c r="H13" s="152">
        <f t="shared" si="0"/>
        <v>0</v>
      </c>
      <c r="I13" s="161"/>
    </row>
    <row r="14" spans="1:11" x14ac:dyDescent="0.25">
      <c r="A14" s="73"/>
      <c r="B14" s="75">
        <v>6342</v>
      </c>
      <c r="C14" s="159" t="s">
        <v>161</v>
      </c>
      <c r="D14" s="239"/>
      <c r="E14" s="74"/>
      <c r="F14" s="74"/>
      <c r="G14" s="239"/>
      <c r="H14" s="152"/>
      <c r="I14" s="161"/>
    </row>
    <row r="15" spans="1:11" ht="19.5" customHeight="1" x14ac:dyDescent="0.25">
      <c r="A15" s="73"/>
      <c r="B15" s="75">
        <v>636</v>
      </c>
      <c r="C15" s="159" t="s">
        <v>162</v>
      </c>
      <c r="D15" s="239">
        <f>D16+D17</f>
        <v>51952.98</v>
      </c>
      <c r="E15" s="74"/>
      <c r="F15" s="74"/>
      <c r="G15" s="239">
        <f>G16+G17</f>
        <v>2312.58</v>
      </c>
      <c r="H15" s="152">
        <f t="shared" si="0"/>
        <v>4.4512942279730625</v>
      </c>
      <c r="I15" s="161"/>
    </row>
    <row r="16" spans="1:11" ht="19.5" customHeight="1" x14ac:dyDescent="0.25">
      <c r="A16" s="73"/>
      <c r="B16" s="75">
        <v>6361</v>
      </c>
      <c r="C16" s="159" t="s">
        <v>167</v>
      </c>
      <c r="D16" s="239">
        <v>5500</v>
      </c>
      <c r="E16" s="74"/>
      <c r="F16" s="74"/>
      <c r="G16" s="239">
        <v>1312.58</v>
      </c>
      <c r="H16" s="152">
        <f t="shared" si="0"/>
        <v>23.86509090909091</v>
      </c>
      <c r="I16" s="161"/>
    </row>
    <row r="17" spans="1:10" ht="24.75" customHeight="1" x14ac:dyDescent="0.25">
      <c r="A17" s="73"/>
      <c r="B17" s="75">
        <v>6362</v>
      </c>
      <c r="C17" s="236" t="s">
        <v>198</v>
      </c>
      <c r="D17" s="239">
        <v>46452.98</v>
      </c>
      <c r="E17" s="74"/>
      <c r="F17" s="74"/>
      <c r="G17" s="239">
        <v>1000</v>
      </c>
      <c r="H17" s="152">
        <f t="shared" si="0"/>
        <v>2.1527144221963801</v>
      </c>
      <c r="I17" s="161"/>
    </row>
    <row r="18" spans="1:10" ht="24.75" customHeight="1" x14ac:dyDescent="0.25">
      <c r="A18" s="73"/>
      <c r="B18" s="75">
        <v>638</v>
      </c>
      <c r="C18" s="236" t="s">
        <v>199</v>
      </c>
      <c r="D18" s="239">
        <f>D19</f>
        <v>251362.48</v>
      </c>
      <c r="E18" s="74"/>
      <c r="F18" s="74"/>
      <c r="G18" s="239">
        <f>G19</f>
        <v>0</v>
      </c>
      <c r="H18" s="152">
        <f t="shared" si="0"/>
        <v>0</v>
      </c>
      <c r="I18" s="161"/>
    </row>
    <row r="19" spans="1:10" ht="24.75" customHeight="1" x14ac:dyDescent="0.25">
      <c r="A19" s="73"/>
      <c r="B19" s="75">
        <v>6381</v>
      </c>
      <c r="C19" s="236" t="s">
        <v>199</v>
      </c>
      <c r="D19" s="239">
        <v>251362.48</v>
      </c>
      <c r="E19" s="74"/>
      <c r="F19" s="74"/>
      <c r="G19" s="239"/>
      <c r="H19" s="152">
        <f t="shared" si="0"/>
        <v>0</v>
      </c>
      <c r="I19" s="161"/>
    </row>
    <row r="20" spans="1:10" x14ac:dyDescent="0.25">
      <c r="A20" s="73"/>
      <c r="B20" s="75">
        <v>64</v>
      </c>
      <c r="C20" s="157" t="s">
        <v>13</v>
      </c>
      <c r="D20" s="152">
        <f>D21</f>
        <v>1827.31</v>
      </c>
      <c r="E20" s="74">
        <v>2000</v>
      </c>
      <c r="F20" s="74">
        <v>2000</v>
      </c>
      <c r="G20" s="152">
        <f>G21</f>
        <v>157.47999999999999</v>
      </c>
      <c r="H20" s="152">
        <f t="shared" si="0"/>
        <v>8.6181326649555903</v>
      </c>
      <c r="I20" s="161">
        <f t="shared" si="1"/>
        <v>7.8739999999999988</v>
      </c>
    </row>
    <row r="21" spans="1:10" x14ac:dyDescent="0.25">
      <c r="A21" s="73"/>
      <c r="B21" s="75">
        <v>641</v>
      </c>
      <c r="C21" s="159" t="s">
        <v>14</v>
      </c>
      <c r="D21" s="239">
        <f>D22+D23</f>
        <v>1827.31</v>
      </c>
      <c r="E21" s="74"/>
      <c r="F21" s="74"/>
      <c r="G21" s="239">
        <f>G22+G23</f>
        <v>157.47999999999999</v>
      </c>
      <c r="H21" s="152">
        <f t="shared" si="0"/>
        <v>8.6181326649555903</v>
      </c>
      <c r="I21" s="161"/>
    </row>
    <row r="22" spans="1:10" x14ac:dyDescent="0.25">
      <c r="A22" s="73"/>
      <c r="B22" s="75">
        <v>6413</v>
      </c>
      <c r="C22" s="159" t="s">
        <v>163</v>
      </c>
      <c r="D22" s="152">
        <v>22.99</v>
      </c>
      <c r="E22" s="74"/>
      <c r="F22" s="74"/>
      <c r="G22" s="152">
        <v>11.03</v>
      </c>
      <c r="H22" s="152">
        <f t="shared" si="0"/>
        <v>47.977381470204442</v>
      </c>
      <c r="I22" s="161"/>
    </row>
    <row r="23" spans="1:10" x14ac:dyDescent="0.25">
      <c r="A23" s="73"/>
      <c r="B23" s="75">
        <v>6414</v>
      </c>
      <c r="C23" s="159" t="s">
        <v>36</v>
      </c>
      <c r="D23" s="152">
        <v>1804.32</v>
      </c>
      <c r="E23" s="74"/>
      <c r="F23" s="74"/>
      <c r="G23" s="152">
        <v>146.44999999999999</v>
      </c>
      <c r="H23" s="152">
        <f t="shared" si="0"/>
        <v>8.1166311962401352</v>
      </c>
      <c r="I23" s="161"/>
    </row>
    <row r="24" spans="1:10" ht="25.5" x14ac:dyDescent="0.25">
      <c r="A24" s="73"/>
      <c r="B24" s="75">
        <v>65</v>
      </c>
      <c r="C24" s="90" t="s">
        <v>89</v>
      </c>
      <c r="D24" s="152">
        <f>D25</f>
        <v>3464197.73</v>
      </c>
      <c r="E24" s="74">
        <v>7020000</v>
      </c>
      <c r="F24" s="74">
        <v>7020000</v>
      </c>
      <c r="G24" s="152">
        <f>G25</f>
        <v>4064182.39</v>
      </c>
      <c r="H24" s="152">
        <f t="shared" si="0"/>
        <v>117.31958469934105</v>
      </c>
      <c r="I24" s="161">
        <f t="shared" si="1"/>
        <v>57.894336039886042</v>
      </c>
    </row>
    <row r="25" spans="1:10" x14ac:dyDescent="0.25">
      <c r="A25" s="73"/>
      <c r="B25" s="75">
        <v>652</v>
      </c>
      <c r="C25" s="159" t="s">
        <v>15</v>
      </c>
      <c r="D25" s="152">
        <f>D26</f>
        <v>3464197.73</v>
      </c>
      <c r="E25" s="74"/>
      <c r="F25" s="74"/>
      <c r="G25" s="152">
        <f>G26</f>
        <v>4064182.39</v>
      </c>
      <c r="H25" s="152">
        <f t="shared" si="0"/>
        <v>117.31958469934105</v>
      </c>
      <c r="I25" s="161"/>
    </row>
    <row r="26" spans="1:10" x14ac:dyDescent="0.25">
      <c r="A26" s="73"/>
      <c r="B26" s="75">
        <v>6526</v>
      </c>
      <c r="C26" s="159" t="s">
        <v>164</v>
      </c>
      <c r="D26" s="152">
        <v>3464197.73</v>
      </c>
      <c r="E26" s="74"/>
      <c r="F26" s="74"/>
      <c r="G26" s="152">
        <v>4064182.39</v>
      </c>
      <c r="H26" s="152">
        <f t="shared" si="0"/>
        <v>117.31958469934105</v>
      </c>
      <c r="I26" s="161"/>
    </row>
    <row r="27" spans="1:10" ht="25.5" x14ac:dyDescent="0.25">
      <c r="A27" s="76"/>
      <c r="B27" s="76">
        <v>66</v>
      </c>
      <c r="C27" s="157" t="s">
        <v>90</v>
      </c>
      <c r="D27" s="152">
        <f>D28+D30</f>
        <v>542355.74</v>
      </c>
      <c r="E27" s="74">
        <v>915657</v>
      </c>
      <c r="F27" s="74">
        <v>915657</v>
      </c>
      <c r="G27" s="152">
        <f>G28+G30</f>
        <v>189487.16</v>
      </c>
      <c r="H27" s="152">
        <f t="shared" si="0"/>
        <v>34.937799312311142</v>
      </c>
      <c r="I27" s="161">
        <f t="shared" si="1"/>
        <v>20.694120178188996</v>
      </c>
      <c r="J27" s="153"/>
    </row>
    <row r="28" spans="1:10" x14ac:dyDescent="0.25">
      <c r="A28" s="76"/>
      <c r="B28" s="76">
        <v>661</v>
      </c>
      <c r="C28" s="159" t="s">
        <v>47</v>
      </c>
      <c r="D28" s="152">
        <f>D29</f>
        <v>476368.83</v>
      </c>
      <c r="E28" s="74"/>
      <c r="F28" s="74"/>
      <c r="G28" s="152">
        <f>G29</f>
        <v>179816.76</v>
      </c>
      <c r="H28" s="152">
        <f t="shared" si="0"/>
        <v>37.747381582459958</v>
      </c>
      <c r="I28" s="161"/>
    </row>
    <row r="29" spans="1:10" x14ac:dyDescent="0.25">
      <c r="A29" s="76"/>
      <c r="B29" s="76">
        <v>6615</v>
      </c>
      <c r="C29" s="159" t="s">
        <v>31</v>
      </c>
      <c r="D29" s="239">
        <v>476368.83</v>
      </c>
      <c r="E29" s="74"/>
      <c r="F29" s="74"/>
      <c r="G29" s="239">
        <v>179816.76</v>
      </c>
      <c r="H29" s="152">
        <f t="shared" si="0"/>
        <v>37.747381582459958</v>
      </c>
      <c r="I29" s="161"/>
      <c r="J29" s="153"/>
    </row>
    <row r="30" spans="1:10" ht="25.5" x14ac:dyDescent="0.25">
      <c r="A30" s="76"/>
      <c r="B30" s="76">
        <v>663</v>
      </c>
      <c r="C30" s="159" t="s">
        <v>231</v>
      </c>
      <c r="D30" s="152">
        <f>D31+D32</f>
        <v>65986.91</v>
      </c>
      <c r="E30" s="74"/>
      <c r="F30" s="74"/>
      <c r="G30" s="152">
        <f>G31+G32</f>
        <v>9670.4</v>
      </c>
      <c r="H30" s="152">
        <f t="shared" si="0"/>
        <v>14.655027792633415</v>
      </c>
      <c r="I30" s="161"/>
    </row>
    <row r="31" spans="1:10" x14ac:dyDescent="0.25">
      <c r="A31" s="76"/>
      <c r="B31" s="76">
        <v>6631</v>
      </c>
      <c r="C31" s="159" t="s">
        <v>19</v>
      </c>
      <c r="D31" s="152">
        <v>17656.57</v>
      </c>
      <c r="E31" s="74"/>
      <c r="F31" s="74"/>
      <c r="G31" s="152">
        <v>6273</v>
      </c>
      <c r="H31" s="152">
        <f t="shared" si="0"/>
        <v>35.527851672210403</v>
      </c>
      <c r="I31" s="161"/>
    </row>
    <row r="32" spans="1:10" x14ac:dyDescent="0.25">
      <c r="A32" s="76"/>
      <c r="B32" s="76">
        <v>6632</v>
      </c>
      <c r="C32" s="159" t="s">
        <v>48</v>
      </c>
      <c r="D32" s="152">
        <v>48330.34</v>
      </c>
      <c r="E32" s="74"/>
      <c r="F32" s="74"/>
      <c r="G32" s="152">
        <v>3397.4</v>
      </c>
      <c r="H32" s="152">
        <f t="shared" si="0"/>
        <v>7.029538794885366</v>
      </c>
      <c r="I32" s="161"/>
    </row>
    <row r="33" spans="1:11" ht="25.5" x14ac:dyDescent="0.25">
      <c r="A33" s="76"/>
      <c r="B33" s="76">
        <v>67</v>
      </c>
      <c r="C33" s="90" t="s">
        <v>49</v>
      </c>
      <c r="D33" s="152">
        <f>D34+D37</f>
        <v>37578012.32</v>
      </c>
      <c r="E33" s="254">
        <v>91377242</v>
      </c>
      <c r="F33" s="254">
        <v>91377242</v>
      </c>
      <c r="G33" s="152">
        <f>G34+G37</f>
        <v>45279528.93</v>
      </c>
      <c r="H33" s="152">
        <f t="shared" si="0"/>
        <v>120.49474183045348</v>
      </c>
      <c r="I33" s="161">
        <f t="shared" si="1"/>
        <v>49.552304205022949</v>
      </c>
      <c r="J33" s="88"/>
      <c r="K33" s="91"/>
    </row>
    <row r="34" spans="1:11" x14ac:dyDescent="0.25">
      <c r="A34" s="76"/>
      <c r="B34" s="76">
        <v>671</v>
      </c>
      <c r="C34" s="90" t="s">
        <v>46</v>
      </c>
      <c r="D34" s="152">
        <f>D35+D36</f>
        <v>376842.45</v>
      </c>
      <c r="E34" s="74"/>
      <c r="F34" s="74"/>
      <c r="G34" s="152">
        <f>G35+G36</f>
        <v>983362.1</v>
      </c>
      <c r="H34" s="152">
        <f t="shared" si="0"/>
        <v>260.9478045798715</v>
      </c>
      <c r="I34" s="161"/>
      <c r="J34" s="88"/>
      <c r="K34" s="91"/>
    </row>
    <row r="35" spans="1:11" x14ac:dyDescent="0.25">
      <c r="A35" s="76"/>
      <c r="B35" s="76">
        <v>6711</v>
      </c>
      <c r="C35" s="90" t="s">
        <v>168</v>
      </c>
      <c r="D35" s="152">
        <v>235933.98</v>
      </c>
      <c r="E35" s="74"/>
      <c r="F35" s="74"/>
      <c r="G35" s="152">
        <v>254497.27</v>
      </c>
      <c r="H35" s="152">
        <f t="shared" si="0"/>
        <v>107.8680018876467</v>
      </c>
      <c r="I35" s="161"/>
      <c r="J35" s="88"/>
      <c r="K35" s="91"/>
    </row>
    <row r="36" spans="1:11" x14ac:dyDescent="0.25">
      <c r="A36" s="76"/>
      <c r="B36" s="76">
        <v>6712</v>
      </c>
      <c r="C36" s="90" t="s">
        <v>168</v>
      </c>
      <c r="D36" s="152">
        <v>140908.47</v>
      </c>
      <c r="E36" s="74"/>
      <c r="F36" s="74"/>
      <c r="G36" s="239">
        <v>728864.83</v>
      </c>
      <c r="H36" s="152">
        <f t="shared" si="0"/>
        <v>517.26119089931217</v>
      </c>
      <c r="I36" s="161"/>
      <c r="J36" s="287"/>
      <c r="K36" s="91"/>
    </row>
    <row r="37" spans="1:11" x14ac:dyDescent="0.25">
      <c r="A37" s="76"/>
      <c r="B37" s="76">
        <v>673</v>
      </c>
      <c r="C37" s="159" t="s">
        <v>165</v>
      </c>
      <c r="D37" s="152">
        <f>D38</f>
        <v>37201169.869999997</v>
      </c>
      <c r="E37" s="74"/>
      <c r="F37" s="74"/>
      <c r="G37" s="152">
        <f>G38</f>
        <v>44296166.829999998</v>
      </c>
      <c r="H37" s="152">
        <f t="shared" si="0"/>
        <v>119.07197269546512</v>
      </c>
      <c r="I37" s="161"/>
      <c r="J37" s="88"/>
      <c r="K37" s="91"/>
    </row>
    <row r="38" spans="1:11" x14ac:dyDescent="0.25">
      <c r="A38" s="76"/>
      <c r="B38" s="76">
        <v>6731</v>
      </c>
      <c r="C38" s="159" t="s">
        <v>165</v>
      </c>
      <c r="D38" s="152">
        <v>37201169.869999997</v>
      </c>
      <c r="E38" s="74"/>
      <c r="F38" s="74"/>
      <c r="G38" s="152">
        <v>44296166.829999998</v>
      </c>
      <c r="H38" s="152">
        <f t="shared" si="0"/>
        <v>119.07197269546512</v>
      </c>
      <c r="I38" s="161"/>
      <c r="J38" s="88"/>
      <c r="K38" s="91"/>
    </row>
    <row r="39" spans="1:11" x14ac:dyDescent="0.25">
      <c r="A39" s="76"/>
      <c r="B39" s="76">
        <v>68</v>
      </c>
      <c r="C39" s="90" t="s">
        <v>91</v>
      </c>
      <c r="D39" s="152">
        <f>D40</f>
        <v>87791.51</v>
      </c>
      <c r="E39" s="74">
        <v>3000</v>
      </c>
      <c r="F39" s="74">
        <v>3000</v>
      </c>
      <c r="G39" s="152">
        <f>G40</f>
        <v>813.43</v>
      </c>
      <c r="H39" s="152">
        <f t="shared" si="0"/>
        <v>0.92654745316489029</v>
      </c>
      <c r="I39" s="161">
        <f t="shared" si="1"/>
        <v>27.114333333333327</v>
      </c>
    </row>
    <row r="40" spans="1:11" x14ac:dyDescent="0.25">
      <c r="A40" s="76"/>
      <c r="B40" s="76">
        <v>683</v>
      </c>
      <c r="C40" s="159" t="s">
        <v>37</v>
      </c>
      <c r="D40" s="152">
        <f>D41</f>
        <v>87791.51</v>
      </c>
      <c r="E40" s="74"/>
      <c r="F40" s="74"/>
      <c r="G40" s="152">
        <f>G41</f>
        <v>813.43</v>
      </c>
      <c r="H40" s="152">
        <f t="shared" si="0"/>
        <v>0.92654745316489029</v>
      </c>
      <c r="I40" s="161"/>
    </row>
    <row r="41" spans="1:11" x14ac:dyDescent="0.25">
      <c r="A41" s="76"/>
      <c r="B41" s="76">
        <v>6831</v>
      </c>
      <c r="C41" s="159" t="s">
        <v>37</v>
      </c>
      <c r="D41" s="152">
        <v>87791.51</v>
      </c>
      <c r="E41" s="74"/>
      <c r="F41" s="74"/>
      <c r="G41" s="152">
        <v>813.43</v>
      </c>
      <c r="H41" s="152">
        <f t="shared" si="0"/>
        <v>0.92654745316489029</v>
      </c>
      <c r="I41" s="161"/>
    </row>
    <row r="42" spans="1:11" x14ac:dyDescent="0.25">
      <c r="A42" s="92">
        <v>7</v>
      </c>
      <c r="B42" s="76"/>
      <c r="C42" s="157" t="s">
        <v>92</v>
      </c>
      <c r="D42" s="160">
        <f t="shared" ref="D42" si="2">D43</f>
        <v>20.05</v>
      </c>
      <c r="E42" s="89">
        <f>E43</f>
        <v>500</v>
      </c>
      <c r="F42" s="89">
        <f>F43</f>
        <v>500</v>
      </c>
      <c r="G42" s="160">
        <f t="shared" ref="G42" si="3">G43</f>
        <v>0</v>
      </c>
      <c r="H42" s="152">
        <f t="shared" si="0"/>
        <v>0</v>
      </c>
      <c r="I42" s="161">
        <f t="shared" si="1"/>
        <v>0</v>
      </c>
    </row>
    <row r="43" spans="1:11" x14ac:dyDescent="0.25">
      <c r="A43" s="76"/>
      <c r="B43" s="76">
        <v>72</v>
      </c>
      <c r="C43" s="158" t="s">
        <v>93</v>
      </c>
      <c r="D43" s="152">
        <f>D44</f>
        <v>20.05</v>
      </c>
      <c r="E43" s="74">
        <v>500</v>
      </c>
      <c r="F43" s="74">
        <v>500</v>
      </c>
      <c r="G43" s="152">
        <f>G44</f>
        <v>0</v>
      </c>
      <c r="H43" s="152">
        <f t="shared" si="0"/>
        <v>0</v>
      </c>
      <c r="I43" s="161">
        <f t="shared" si="1"/>
        <v>0</v>
      </c>
    </row>
    <row r="44" spans="1:11" x14ac:dyDescent="0.25">
      <c r="A44" s="76"/>
      <c r="B44" s="76">
        <v>721</v>
      </c>
      <c r="C44" s="159" t="s">
        <v>39</v>
      </c>
      <c r="D44" s="152">
        <f>D45</f>
        <v>20.05</v>
      </c>
      <c r="E44" s="74"/>
      <c r="F44" s="74"/>
      <c r="G44" s="152">
        <f>G45</f>
        <v>0</v>
      </c>
      <c r="H44" s="152">
        <f>G44/D44*100</f>
        <v>0</v>
      </c>
      <c r="I44" s="161"/>
    </row>
    <row r="45" spans="1:11" x14ac:dyDescent="0.25">
      <c r="A45" s="76"/>
      <c r="B45" s="76">
        <v>7211</v>
      </c>
      <c r="C45" s="159" t="s">
        <v>166</v>
      </c>
      <c r="D45" s="152">
        <v>20.05</v>
      </c>
      <c r="E45" s="74"/>
      <c r="F45" s="74"/>
      <c r="G45" s="152"/>
      <c r="H45" s="152">
        <f t="shared" si="0"/>
        <v>0</v>
      </c>
      <c r="I45" s="161"/>
    </row>
    <row r="46" spans="1:11" x14ac:dyDescent="0.25">
      <c r="A46" s="135"/>
      <c r="B46" s="135"/>
      <c r="C46" s="136"/>
      <c r="D46" s="136"/>
      <c r="E46" s="91"/>
      <c r="F46" s="91"/>
      <c r="G46" s="91"/>
      <c r="H46" s="91"/>
    </row>
    <row r="47" spans="1:11" x14ac:dyDescent="0.25">
      <c r="A47" s="135"/>
      <c r="B47" s="135"/>
      <c r="C47" s="136"/>
      <c r="D47" s="136"/>
      <c r="E47" s="91"/>
      <c r="F47" s="91"/>
      <c r="G47" s="91"/>
      <c r="H47" s="91"/>
    </row>
    <row r="48" spans="1:11" ht="45" customHeight="1" x14ac:dyDescent="0.25">
      <c r="A48" s="311" t="s">
        <v>12</v>
      </c>
      <c r="B48" s="312"/>
      <c r="C48" s="313"/>
      <c r="D48" s="127" t="s">
        <v>171</v>
      </c>
      <c r="E48" s="28" t="s">
        <v>201</v>
      </c>
      <c r="F48" s="28" t="s">
        <v>202</v>
      </c>
      <c r="G48" s="127" t="s">
        <v>203</v>
      </c>
      <c r="H48" s="128" t="s">
        <v>125</v>
      </c>
      <c r="I48" s="129" t="s">
        <v>125</v>
      </c>
    </row>
    <row r="49" spans="1:10" s="72" customFormat="1" ht="11.25" x14ac:dyDescent="0.2">
      <c r="A49" s="308">
        <v>1</v>
      </c>
      <c r="B49" s="309"/>
      <c r="C49" s="310"/>
      <c r="D49" s="83">
        <v>2</v>
      </c>
      <c r="E49" s="71">
        <v>3</v>
      </c>
      <c r="F49" s="71">
        <v>4</v>
      </c>
      <c r="G49" s="71">
        <v>5</v>
      </c>
      <c r="H49" s="71" t="s">
        <v>170</v>
      </c>
      <c r="I49" s="286" t="s">
        <v>229</v>
      </c>
    </row>
    <row r="50" spans="1:10" x14ac:dyDescent="0.25">
      <c r="A50" s="73"/>
      <c r="B50" s="73"/>
      <c r="C50" s="73" t="s">
        <v>94</v>
      </c>
      <c r="D50" s="152">
        <f>D51+D105</f>
        <v>41977396.590000004</v>
      </c>
      <c r="E50" s="74">
        <f>E51+E105</f>
        <v>99623867</v>
      </c>
      <c r="F50" s="74">
        <f>F51+F105</f>
        <v>99623867</v>
      </c>
      <c r="G50" s="152">
        <f>G51+G105</f>
        <v>48818337.960000001</v>
      </c>
      <c r="H50" s="152">
        <f>G50/D50*100</f>
        <v>116.29672615673758</v>
      </c>
      <c r="I50" s="155">
        <f>G50/E50*100</f>
        <v>49.002653109219303</v>
      </c>
    </row>
    <row r="51" spans="1:10" x14ac:dyDescent="0.25">
      <c r="A51" s="73">
        <v>3</v>
      </c>
      <c r="B51" s="73"/>
      <c r="C51" s="73" t="s">
        <v>11</v>
      </c>
      <c r="D51" s="152">
        <f>D52+D62+D95+D99+D102</f>
        <v>41704210.160000004</v>
      </c>
      <c r="E51" s="74">
        <f>E52+E62+E95+E99+E102</f>
        <v>94277351</v>
      </c>
      <c r="F51" s="74">
        <f>F52+F62+F95+F99+F102</f>
        <v>94277351</v>
      </c>
      <c r="G51" s="152">
        <f>G52+G62+G95+G99+G102</f>
        <v>47920899.280000001</v>
      </c>
      <c r="H51" s="152">
        <f t="shared" ref="H51:H118" si="4">G51/D51*100</f>
        <v>114.90662236774034</v>
      </c>
      <c r="I51" s="155">
        <f t="shared" ref="I51:I121" si="5">G51/E51*100</f>
        <v>50.829704877897989</v>
      </c>
    </row>
    <row r="52" spans="1:10" x14ac:dyDescent="0.25">
      <c r="A52" s="73"/>
      <c r="B52" s="75">
        <v>31</v>
      </c>
      <c r="C52" s="75" t="s">
        <v>4</v>
      </c>
      <c r="D52" s="152">
        <f>D53+D57+D59</f>
        <v>25346362.43</v>
      </c>
      <c r="E52" s="186">
        <v>57710525</v>
      </c>
      <c r="F52" s="186">
        <v>57710525</v>
      </c>
      <c r="G52" s="152">
        <f>G53+G57+G59</f>
        <v>26798052.410000004</v>
      </c>
      <c r="H52" s="152">
        <f t="shared" si="4"/>
        <v>105.7274095405571</v>
      </c>
      <c r="I52" s="155">
        <f t="shared" si="5"/>
        <v>46.435294792414389</v>
      </c>
      <c r="J52" s="153"/>
    </row>
    <row r="53" spans="1:10" x14ac:dyDescent="0.25">
      <c r="A53" s="73"/>
      <c r="B53" s="75">
        <v>311</v>
      </c>
      <c r="C53" s="75" t="s">
        <v>87</v>
      </c>
      <c r="D53" s="152">
        <f>D54+D55+D56</f>
        <v>21502075.479999997</v>
      </c>
      <c r="E53" s="74"/>
      <c r="F53" s="74"/>
      <c r="G53" s="152">
        <f>G54+G55+G56</f>
        <v>22678581.700000003</v>
      </c>
      <c r="H53" s="152">
        <f t="shared" si="4"/>
        <v>105.47159375891097</v>
      </c>
      <c r="I53" s="155"/>
    </row>
    <row r="54" spans="1:10" x14ac:dyDescent="0.25">
      <c r="A54" s="73"/>
      <c r="B54" s="75">
        <v>3111</v>
      </c>
      <c r="C54" s="75" t="s">
        <v>29</v>
      </c>
      <c r="D54" s="152">
        <v>18719126.739999998</v>
      </c>
      <c r="E54" s="74"/>
      <c r="F54" s="74"/>
      <c r="G54" s="152">
        <v>19718992.420000002</v>
      </c>
      <c r="H54" s="152">
        <f t="shared" si="4"/>
        <v>105.34141198939287</v>
      </c>
      <c r="I54" s="155"/>
    </row>
    <row r="55" spans="1:10" x14ac:dyDescent="0.25">
      <c r="A55" s="73"/>
      <c r="B55" s="75">
        <v>3113</v>
      </c>
      <c r="C55" s="75" t="s">
        <v>42</v>
      </c>
      <c r="D55" s="152">
        <v>2782948.74</v>
      </c>
      <c r="E55" s="74"/>
      <c r="F55" s="74"/>
      <c r="G55" s="152">
        <v>2959589.28</v>
      </c>
      <c r="H55" s="152">
        <f t="shared" si="4"/>
        <v>106.34724375124493</v>
      </c>
      <c r="I55" s="155"/>
    </row>
    <row r="56" spans="1:10" x14ac:dyDescent="0.25">
      <c r="A56" s="73"/>
      <c r="B56" s="75">
        <v>3114</v>
      </c>
      <c r="C56" s="75" t="s">
        <v>45</v>
      </c>
      <c r="D56" s="152"/>
      <c r="E56" s="74"/>
      <c r="F56" s="74"/>
      <c r="G56" s="152"/>
      <c r="H56" s="152"/>
      <c r="I56" s="155"/>
    </row>
    <row r="57" spans="1:10" x14ac:dyDescent="0.25">
      <c r="A57" s="73"/>
      <c r="B57" s="75">
        <v>312</v>
      </c>
      <c r="C57" s="75" t="s">
        <v>99</v>
      </c>
      <c r="D57" s="152">
        <f>D58</f>
        <v>672809.12</v>
      </c>
      <c r="E57" s="74"/>
      <c r="F57" s="74"/>
      <c r="G57" s="152">
        <f>G58</f>
        <v>662496.89</v>
      </c>
      <c r="H57" s="152">
        <f t="shared" si="4"/>
        <v>98.467287423214472</v>
      </c>
      <c r="I57" s="155"/>
    </row>
    <row r="58" spans="1:10" x14ac:dyDescent="0.25">
      <c r="A58" s="73"/>
      <c r="B58" s="75">
        <v>3121</v>
      </c>
      <c r="C58" s="75" t="s">
        <v>99</v>
      </c>
      <c r="D58" s="152">
        <v>672809.12</v>
      </c>
      <c r="E58" s="74"/>
      <c r="F58" s="74"/>
      <c r="G58" s="152">
        <v>662496.89</v>
      </c>
      <c r="H58" s="152">
        <f t="shared" si="4"/>
        <v>98.467287423214472</v>
      </c>
      <c r="I58" s="155"/>
    </row>
    <row r="59" spans="1:10" x14ac:dyDescent="0.25">
      <c r="A59" s="73"/>
      <c r="B59" s="75">
        <v>313</v>
      </c>
      <c r="C59" s="75" t="s">
        <v>18</v>
      </c>
      <c r="D59" s="152">
        <f>D60+D61</f>
        <v>3171477.83</v>
      </c>
      <c r="E59" s="74"/>
      <c r="F59" s="74"/>
      <c r="G59" s="152">
        <f>G60+G61</f>
        <v>3456973.82</v>
      </c>
      <c r="H59" s="152">
        <f t="shared" si="4"/>
        <v>109.00198599212658</v>
      </c>
      <c r="I59" s="155"/>
    </row>
    <row r="60" spans="1:10" x14ac:dyDescent="0.25">
      <c r="A60" s="73"/>
      <c r="B60" s="75">
        <v>3132</v>
      </c>
      <c r="C60" s="75" t="s">
        <v>43</v>
      </c>
      <c r="D60" s="152">
        <v>3170820.64</v>
      </c>
      <c r="E60" s="74"/>
      <c r="F60" s="74"/>
      <c r="G60" s="152">
        <v>3456740.9</v>
      </c>
      <c r="H60" s="152">
        <f t="shared" si="4"/>
        <v>109.01723220774795</v>
      </c>
      <c r="I60" s="155"/>
    </row>
    <row r="61" spans="1:10" x14ac:dyDescent="0.25">
      <c r="A61" s="73"/>
      <c r="B61" s="75">
        <v>3133</v>
      </c>
      <c r="C61" s="75" t="s">
        <v>136</v>
      </c>
      <c r="D61" s="152">
        <v>657.19</v>
      </c>
      <c r="E61" s="74"/>
      <c r="F61" s="74"/>
      <c r="G61" s="152">
        <v>232.92</v>
      </c>
      <c r="H61" s="152">
        <f t="shared" si="4"/>
        <v>35.441805261796432</v>
      </c>
      <c r="I61" s="155"/>
    </row>
    <row r="62" spans="1:10" x14ac:dyDescent="0.25">
      <c r="A62" s="76"/>
      <c r="B62" s="76">
        <v>32</v>
      </c>
      <c r="C62" s="76" t="s">
        <v>5</v>
      </c>
      <c r="D62" s="152">
        <f>D63+D68+D75+D87+D85</f>
        <v>16188656.75</v>
      </c>
      <c r="E62" s="185">
        <v>36275826</v>
      </c>
      <c r="F62" s="185">
        <v>36275826</v>
      </c>
      <c r="G62" s="152">
        <f>G63+G68+G75+G87+G85</f>
        <v>21014294.23</v>
      </c>
      <c r="H62" s="152">
        <f t="shared" si="4"/>
        <v>129.80875778961712</v>
      </c>
      <c r="I62" s="155">
        <f t="shared" si="5"/>
        <v>57.929195685302936</v>
      </c>
    </row>
    <row r="63" spans="1:10" x14ac:dyDescent="0.25">
      <c r="A63" s="76"/>
      <c r="B63" s="76">
        <v>321</v>
      </c>
      <c r="C63" s="81" t="s">
        <v>20</v>
      </c>
      <c r="D63" s="152">
        <f>SUM(D64:D67)</f>
        <v>509095.88</v>
      </c>
      <c r="E63" s="74"/>
      <c r="F63" s="74"/>
      <c r="G63" s="152">
        <f>SUM(G64:G67)</f>
        <v>517460.52</v>
      </c>
      <c r="H63" s="152">
        <f t="shared" si="4"/>
        <v>101.64303824261944</v>
      </c>
      <c r="I63" s="155"/>
    </row>
    <row r="64" spans="1:10" x14ac:dyDescent="0.25">
      <c r="A64" s="76"/>
      <c r="B64" s="76">
        <v>3211</v>
      </c>
      <c r="C64" s="81" t="s">
        <v>122</v>
      </c>
      <c r="D64" s="152">
        <v>16076.28</v>
      </c>
      <c r="E64" s="74"/>
      <c r="F64" s="74"/>
      <c r="G64" s="152">
        <v>10373.51</v>
      </c>
      <c r="H64" s="152">
        <f t="shared" si="4"/>
        <v>64.526805952620876</v>
      </c>
      <c r="I64" s="155"/>
    </row>
    <row r="65" spans="1:9" x14ac:dyDescent="0.25">
      <c r="A65" s="76"/>
      <c r="B65" s="76">
        <v>3212</v>
      </c>
      <c r="C65" s="81" t="s">
        <v>137</v>
      </c>
      <c r="D65" s="152">
        <v>464521.1</v>
      </c>
      <c r="E65" s="74"/>
      <c r="F65" s="74"/>
      <c r="G65" s="152">
        <v>483055.99</v>
      </c>
      <c r="H65" s="152">
        <f t="shared" si="4"/>
        <v>103.99010723086637</v>
      </c>
      <c r="I65" s="155"/>
    </row>
    <row r="66" spans="1:9" x14ac:dyDescent="0.25">
      <c r="A66" s="76"/>
      <c r="B66" s="76">
        <v>3213</v>
      </c>
      <c r="C66" s="81" t="s">
        <v>97</v>
      </c>
      <c r="D66" s="152">
        <v>27958.5</v>
      </c>
      <c r="E66" s="74"/>
      <c r="F66" s="74"/>
      <c r="G66" s="152">
        <v>18772.560000000001</v>
      </c>
      <c r="H66" s="152">
        <f t="shared" si="4"/>
        <v>67.144374698213426</v>
      </c>
      <c r="I66" s="155"/>
    </row>
    <row r="67" spans="1:9" x14ac:dyDescent="0.25">
      <c r="A67" s="76"/>
      <c r="B67" s="76">
        <v>3214</v>
      </c>
      <c r="C67" s="81" t="s">
        <v>100</v>
      </c>
      <c r="D67" s="152">
        <v>540</v>
      </c>
      <c r="E67" s="74"/>
      <c r="F67" s="74"/>
      <c r="G67" s="152">
        <v>5258.46</v>
      </c>
      <c r="H67" s="152">
        <f t="shared" si="4"/>
        <v>973.78888888888901</v>
      </c>
      <c r="I67" s="155"/>
    </row>
    <row r="68" spans="1:9" x14ac:dyDescent="0.25">
      <c r="A68" s="76"/>
      <c r="B68" s="76">
        <v>322</v>
      </c>
      <c r="C68" s="81" t="s">
        <v>80</v>
      </c>
      <c r="D68" s="152">
        <f>SUM(D69:D74)</f>
        <v>1051329.93</v>
      </c>
      <c r="E68" s="74"/>
      <c r="F68" s="74"/>
      <c r="G68" s="152">
        <f>SUM(G69:G74)</f>
        <v>1037337.48</v>
      </c>
      <c r="H68" s="152">
        <f t="shared" si="4"/>
        <v>98.669071468363896</v>
      </c>
      <c r="I68" s="155"/>
    </row>
    <row r="69" spans="1:9" x14ac:dyDescent="0.25">
      <c r="A69" s="76"/>
      <c r="B69" s="76">
        <v>3221</v>
      </c>
      <c r="C69" s="81" t="s">
        <v>138</v>
      </c>
      <c r="D69" s="152">
        <v>146420.92000000001</v>
      </c>
      <c r="E69" s="74"/>
      <c r="F69" s="74"/>
      <c r="G69" s="152">
        <v>138286.47</v>
      </c>
      <c r="H69" s="152">
        <f t="shared" si="4"/>
        <v>94.444475557181306</v>
      </c>
      <c r="I69" s="155"/>
    </row>
    <row r="70" spans="1:9" x14ac:dyDescent="0.25">
      <c r="A70" s="76"/>
      <c r="B70" s="76">
        <v>3222</v>
      </c>
      <c r="C70" s="81" t="s">
        <v>81</v>
      </c>
      <c r="D70" s="152">
        <v>238099.38</v>
      </c>
      <c r="E70" s="74"/>
      <c r="F70" s="74"/>
      <c r="G70" s="152">
        <v>379627.28</v>
      </c>
      <c r="H70" s="152">
        <f t="shared" si="4"/>
        <v>159.44068396986165</v>
      </c>
      <c r="I70" s="155"/>
    </row>
    <row r="71" spans="1:9" x14ac:dyDescent="0.25">
      <c r="A71" s="76"/>
      <c r="B71" s="76">
        <v>3223</v>
      </c>
      <c r="C71" s="81" t="s">
        <v>104</v>
      </c>
      <c r="D71" s="152">
        <v>473888.44</v>
      </c>
      <c r="E71" s="74"/>
      <c r="F71" s="74"/>
      <c r="G71" s="152">
        <v>411998.44</v>
      </c>
      <c r="H71" s="152">
        <f t="shared" si="4"/>
        <v>86.939964182287284</v>
      </c>
      <c r="I71" s="155"/>
    </row>
    <row r="72" spans="1:9" x14ac:dyDescent="0.25">
      <c r="A72" s="76"/>
      <c r="B72" s="76">
        <v>3224</v>
      </c>
      <c r="C72" s="81" t="s">
        <v>139</v>
      </c>
      <c r="D72" s="152">
        <v>115845.79</v>
      </c>
      <c r="E72" s="74"/>
      <c r="F72" s="74"/>
      <c r="G72" s="152">
        <v>42477.61</v>
      </c>
      <c r="H72" s="152">
        <f t="shared" si="4"/>
        <v>36.667374791954032</v>
      </c>
      <c r="I72" s="155"/>
    </row>
    <row r="73" spans="1:9" x14ac:dyDescent="0.25">
      <c r="A73" s="76"/>
      <c r="B73" s="76">
        <v>3225</v>
      </c>
      <c r="C73" s="81" t="s">
        <v>140</v>
      </c>
      <c r="D73" s="152">
        <v>54021.39</v>
      </c>
      <c r="E73" s="74"/>
      <c r="F73" s="74"/>
      <c r="G73" s="152">
        <v>61568.63</v>
      </c>
      <c r="H73" s="152">
        <f t="shared" si="4"/>
        <v>113.97083636685394</v>
      </c>
      <c r="I73" s="155"/>
    </row>
    <row r="74" spans="1:9" x14ac:dyDescent="0.25">
      <c r="A74" s="76"/>
      <c r="B74" s="76">
        <v>3227</v>
      </c>
      <c r="C74" s="81" t="s">
        <v>141</v>
      </c>
      <c r="D74" s="152">
        <v>23054.01</v>
      </c>
      <c r="E74" s="74"/>
      <c r="F74" s="74"/>
      <c r="G74" s="152">
        <v>3379.05</v>
      </c>
      <c r="H74" s="152">
        <f t="shared" si="4"/>
        <v>14.65710303760604</v>
      </c>
      <c r="I74" s="155"/>
    </row>
    <row r="75" spans="1:9" x14ac:dyDescent="0.25">
      <c r="A75" s="76"/>
      <c r="B75" s="76">
        <v>323</v>
      </c>
      <c r="C75" s="81" t="s">
        <v>16</v>
      </c>
      <c r="D75" s="152">
        <f>SUM(D76:D84)</f>
        <v>1852483.6400000001</v>
      </c>
      <c r="E75" s="74"/>
      <c r="F75" s="74"/>
      <c r="G75" s="152">
        <f>SUM(G76:G84)</f>
        <v>2072438.97</v>
      </c>
      <c r="H75" s="152">
        <f t="shared" si="4"/>
        <v>111.8735369776329</v>
      </c>
      <c r="I75" s="155"/>
    </row>
    <row r="76" spans="1:9" x14ac:dyDescent="0.25">
      <c r="A76" s="76"/>
      <c r="B76" s="76">
        <v>3231</v>
      </c>
      <c r="C76" s="81" t="s">
        <v>142</v>
      </c>
      <c r="D76" s="152">
        <v>28456.58</v>
      </c>
      <c r="E76" s="74"/>
      <c r="F76" s="74"/>
      <c r="G76" s="152">
        <v>23661.77</v>
      </c>
      <c r="H76" s="152">
        <f t="shared" si="4"/>
        <v>83.150434802776715</v>
      </c>
      <c r="I76" s="155"/>
    </row>
    <row r="77" spans="1:9" x14ac:dyDescent="0.25">
      <c r="A77" s="76"/>
      <c r="B77" s="76">
        <v>3232</v>
      </c>
      <c r="C77" s="81" t="s">
        <v>143</v>
      </c>
      <c r="D77" s="152">
        <v>404392.86</v>
      </c>
      <c r="E77" s="74"/>
      <c r="F77" s="74"/>
      <c r="G77" s="152">
        <v>307785.12</v>
      </c>
      <c r="H77" s="152">
        <f t="shared" si="4"/>
        <v>76.110423908077905</v>
      </c>
      <c r="I77" s="155"/>
    </row>
    <row r="78" spans="1:9" x14ac:dyDescent="0.25">
      <c r="A78" s="76"/>
      <c r="B78" s="76">
        <v>3233</v>
      </c>
      <c r="C78" s="81" t="s">
        <v>144</v>
      </c>
      <c r="D78" s="152">
        <v>12198.85</v>
      </c>
      <c r="E78" s="74"/>
      <c r="F78" s="74"/>
      <c r="G78" s="152">
        <v>13433.51</v>
      </c>
      <c r="H78" s="152">
        <f t="shared" si="4"/>
        <v>110.12111797423528</v>
      </c>
      <c r="I78" s="155"/>
    </row>
    <row r="79" spans="1:9" x14ac:dyDescent="0.25">
      <c r="A79" s="76"/>
      <c r="B79" s="76">
        <v>3234</v>
      </c>
      <c r="C79" s="81" t="s">
        <v>108</v>
      </c>
      <c r="D79" s="152">
        <v>274111.61</v>
      </c>
      <c r="E79" s="74"/>
      <c r="F79" s="74"/>
      <c r="G79" s="152">
        <v>321810.67</v>
      </c>
      <c r="H79" s="152">
        <f t="shared" si="4"/>
        <v>117.40132787516735</v>
      </c>
      <c r="I79" s="155"/>
    </row>
    <row r="80" spans="1:9" x14ac:dyDescent="0.25">
      <c r="A80" s="76"/>
      <c r="B80" s="76">
        <v>3235</v>
      </c>
      <c r="C80" s="81" t="s">
        <v>145</v>
      </c>
      <c r="D80" s="152">
        <v>22889.9</v>
      </c>
      <c r="E80" s="74"/>
      <c r="F80" s="74"/>
      <c r="G80" s="152">
        <v>22762.33</v>
      </c>
      <c r="H80" s="152">
        <f t="shared" si="4"/>
        <v>99.442679959283353</v>
      </c>
      <c r="I80" s="155"/>
    </row>
    <row r="81" spans="1:9" x14ac:dyDescent="0.25">
      <c r="A81" s="76"/>
      <c r="B81" s="76">
        <v>3236</v>
      </c>
      <c r="C81" s="81" t="s">
        <v>146</v>
      </c>
      <c r="D81" s="152">
        <v>617620.53</v>
      </c>
      <c r="E81" s="74"/>
      <c r="F81" s="74"/>
      <c r="G81" s="152">
        <v>752479.17</v>
      </c>
      <c r="H81" s="152">
        <f t="shared" si="4"/>
        <v>121.83519385276911</v>
      </c>
      <c r="I81" s="155"/>
    </row>
    <row r="82" spans="1:9" x14ac:dyDescent="0.25">
      <c r="A82" s="76"/>
      <c r="B82" s="76">
        <v>3237</v>
      </c>
      <c r="C82" s="81" t="s">
        <v>147</v>
      </c>
      <c r="D82" s="152">
        <v>322677.3</v>
      </c>
      <c r="E82" s="74"/>
      <c r="F82" s="74"/>
      <c r="G82" s="152">
        <v>349827.04</v>
      </c>
      <c r="H82" s="152">
        <f t="shared" si="4"/>
        <v>108.4138983436393</v>
      </c>
      <c r="I82" s="155"/>
    </row>
    <row r="83" spans="1:9" x14ac:dyDescent="0.25">
      <c r="A83" s="76"/>
      <c r="B83" s="76">
        <v>3238</v>
      </c>
      <c r="C83" s="81" t="s">
        <v>112</v>
      </c>
      <c r="D83" s="152">
        <v>134246.07999999999</v>
      </c>
      <c r="E83" s="74"/>
      <c r="F83" s="74"/>
      <c r="G83" s="152">
        <v>227332.4</v>
      </c>
      <c r="H83" s="152">
        <f t="shared" si="4"/>
        <v>169.34006564660956</v>
      </c>
      <c r="I83" s="155"/>
    </row>
    <row r="84" spans="1:9" x14ac:dyDescent="0.25">
      <c r="A84" s="76"/>
      <c r="B84" s="76">
        <v>3239</v>
      </c>
      <c r="C84" s="81" t="s">
        <v>113</v>
      </c>
      <c r="D84" s="152">
        <v>35889.93</v>
      </c>
      <c r="E84" s="74"/>
      <c r="F84" s="74"/>
      <c r="G84" s="152">
        <v>53346.96</v>
      </c>
      <c r="H84" s="152">
        <f t="shared" si="4"/>
        <v>148.64046823161817</v>
      </c>
      <c r="I84" s="155"/>
    </row>
    <row r="85" spans="1:9" x14ac:dyDescent="0.25">
      <c r="A85" s="76"/>
      <c r="B85" s="76">
        <v>325</v>
      </c>
      <c r="C85" s="81" t="s">
        <v>190</v>
      </c>
      <c r="D85" s="152">
        <f>D86</f>
        <v>12477620.77</v>
      </c>
      <c r="E85" s="74"/>
      <c r="F85" s="74"/>
      <c r="G85" s="152">
        <f>G86</f>
        <v>17084119.98</v>
      </c>
      <c r="H85" s="152">
        <f t="shared" si="4"/>
        <v>136.91808955338206</v>
      </c>
      <c r="I85" s="155"/>
    </row>
    <row r="86" spans="1:9" x14ac:dyDescent="0.25">
      <c r="A86" s="76"/>
      <c r="B86" s="76">
        <v>3251</v>
      </c>
      <c r="C86" s="81" t="s">
        <v>197</v>
      </c>
      <c r="D86" s="152">
        <v>12477620.77</v>
      </c>
      <c r="E86" s="74"/>
      <c r="F86" s="74"/>
      <c r="G86" s="152">
        <v>17084119.98</v>
      </c>
      <c r="H86" s="152">
        <f t="shared" si="4"/>
        <v>136.91808955338206</v>
      </c>
      <c r="I86" s="155"/>
    </row>
    <row r="87" spans="1:9" x14ac:dyDescent="0.25">
      <c r="A87" s="76"/>
      <c r="B87" s="76">
        <v>329</v>
      </c>
      <c r="C87" s="81" t="s">
        <v>21</v>
      </c>
      <c r="D87" s="152">
        <f>SUM(D88:D94)</f>
        <v>298126.52999999997</v>
      </c>
      <c r="E87" s="74"/>
      <c r="F87" s="74"/>
      <c r="G87" s="152">
        <f>SUM(G88:G94)</f>
        <v>302937.27999999997</v>
      </c>
      <c r="H87" s="152">
        <f t="shared" si="4"/>
        <v>101.61366048167535</v>
      </c>
      <c r="I87" s="155"/>
    </row>
    <row r="88" spans="1:9" x14ac:dyDescent="0.25">
      <c r="A88" s="76"/>
      <c r="B88" s="76">
        <v>3291</v>
      </c>
      <c r="C88" s="81" t="s">
        <v>148</v>
      </c>
      <c r="D88" s="152">
        <v>4236.68</v>
      </c>
      <c r="E88" s="74"/>
      <c r="F88" s="74"/>
      <c r="G88" s="152">
        <v>8232.36</v>
      </c>
      <c r="H88" s="152">
        <f t="shared" si="4"/>
        <v>194.31158359847805</v>
      </c>
      <c r="I88" s="155"/>
    </row>
    <row r="89" spans="1:9" x14ac:dyDescent="0.25">
      <c r="A89" s="76"/>
      <c r="B89" s="76">
        <v>3292</v>
      </c>
      <c r="C89" s="81" t="s">
        <v>114</v>
      </c>
      <c r="D89" s="152">
        <v>236143.19</v>
      </c>
      <c r="E89" s="74"/>
      <c r="F89" s="74"/>
      <c r="G89" s="152">
        <v>254589.79</v>
      </c>
      <c r="H89" s="152">
        <f t="shared" si="4"/>
        <v>107.81161633329337</v>
      </c>
      <c r="I89" s="155"/>
    </row>
    <row r="90" spans="1:9" x14ac:dyDescent="0.25">
      <c r="A90" s="76"/>
      <c r="B90" s="76">
        <v>3293</v>
      </c>
      <c r="C90" s="81" t="s">
        <v>115</v>
      </c>
      <c r="D90" s="152">
        <v>1687.55</v>
      </c>
      <c r="E90" s="74"/>
      <c r="F90" s="74"/>
      <c r="G90" s="152">
        <v>1208.55</v>
      </c>
      <c r="H90" s="152">
        <f t="shared" si="4"/>
        <v>71.615655832419776</v>
      </c>
      <c r="I90" s="155"/>
    </row>
    <row r="91" spans="1:9" x14ac:dyDescent="0.25">
      <c r="A91" s="76"/>
      <c r="B91" s="76">
        <v>3294</v>
      </c>
      <c r="C91" s="81" t="s">
        <v>149</v>
      </c>
      <c r="D91" s="152">
        <v>4699.72</v>
      </c>
      <c r="E91" s="74"/>
      <c r="F91" s="74"/>
      <c r="G91" s="152">
        <v>5136.1000000000004</v>
      </c>
      <c r="H91" s="152">
        <f t="shared" si="4"/>
        <v>109.28523401394126</v>
      </c>
      <c r="I91" s="155"/>
    </row>
    <row r="92" spans="1:9" x14ac:dyDescent="0.25">
      <c r="A92" s="76"/>
      <c r="B92" s="76">
        <v>3295</v>
      </c>
      <c r="C92" s="81" t="s">
        <v>150</v>
      </c>
      <c r="D92" s="152">
        <v>4649.79</v>
      </c>
      <c r="E92" s="74"/>
      <c r="F92" s="74"/>
      <c r="G92" s="152">
        <v>6874.8</v>
      </c>
      <c r="H92" s="152">
        <f t="shared" si="4"/>
        <v>147.85183847012448</v>
      </c>
      <c r="I92" s="155"/>
    </row>
    <row r="93" spans="1:9" x14ac:dyDescent="0.25">
      <c r="A93" s="76"/>
      <c r="B93" s="76">
        <v>3296</v>
      </c>
      <c r="C93" s="81" t="s">
        <v>121</v>
      </c>
      <c r="D93" s="152">
        <v>40328.44</v>
      </c>
      <c r="E93" s="74"/>
      <c r="F93" s="74"/>
      <c r="G93" s="152">
        <v>21025.97</v>
      </c>
      <c r="H93" s="152">
        <f t="shared" si="4"/>
        <v>52.136829493032707</v>
      </c>
      <c r="I93" s="155"/>
    </row>
    <row r="94" spans="1:9" x14ac:dyDescent="0.25">
      <c r="A94" s="76"/>
      <c r="B94" s="76">
        <v>3299</v>
      </c>
      <c r="C94" s="81" t="s">
        <v>21</v>
      </c>
      <c r="D94" s="152">
        <v>6381.16</v>
      </c>
      <c r="E94" s="74"/>
      <c r="F94" s="74"/>
      <c r="G94" s="152">
        <v>5869.71</v>
      </c>
      <c r="H94" s="152">
        <f t="shared" si="4"/>
        <v>91.984999592550579</v>
      </c>
      <c r="I94" s="155"/>
    </row>
    <row r="95" spans="1:9" x14ac:dyDescent="0.25">
      <c r="A95" s="76"/>
      <c r="B95" s="76">
        <v>34</v>
      </c>
      <c r="C95" s="81" t="s">
        <v>6</v>
      </c>
      <c r="D95" s="152">
        <f>D96</f>
        <v>156641.85</v>
      </c>
      <c r="E95" s="186">
        <v>234000</v>
      </c>
      <c r="F95" s="186">
        <v>234000</v>
      </c>
      <c r="G95" s="152">
        <f>G96</f>
        <v>53826.98</v>
      </c>
      <c r="H95" s="152">
        <f t="shared" si="4"/>
        <v>34.363090068203356</v>
      </c>
      <c r="I95" s="155">
        <f t="shared" si="5"/>
        <v>23.002982905982908</v>
      </c>
    </row>
    <row r="96" spans="1:9" x14ac:dyDescent="0.25">
      <c r="A96" s="76"/>
      <c r="B96" s="76">
        <v>343</v>
      </c>
      <c r="C96" s="81" t="s">
        <v>22</v>
      </c>
      <c r="D96" s="152">
        <f>D97+D98</f>
        <v>156641.85</v>
      </c>
      <c r="E96" s="74"/>
      <c r="F96" s="74"/>
      <c r="G96" s="152">
        <f>G97+G98</f>
        <v>53826.98</v>
      </c>
      <c r="H96" s="152">
        <f t="shared" si="4"/>
        <v>34.363090068203356</v>
      </c>
      <c r="I96" s="155"/>
    </row>
    <row r="97" spans="1:10" x14ac:dyDescent="0.25">
      <c r="A97" s="76"/>
      <c r="B97" s="76">
        <v>3431</v>
      </c>
      <c r="C97" s="81" t="s">
        <v>117</v>
      </c>
      <c r="D97" s="152">
        <v>18505.54</v>
      </c>
      <c r="E97" s="74"/>
      <c r="F97" s="74"/>
      <c r="G97" s="152">
        <v>5197.26</v>
      </c>
      <c r="H97" s="152">
        <f t="shared" si="4"/>
        <v>28.084887012213638</v>
      </c>
      <c r="I97" s="155"/>
    </row>
    <row r="98" spans="1:10" x14ac:dyDescent="0.25">
      <c r="A98" s="76"/>
      <c r="B98" s="76">
        <v>3433</v>
      </c>
      <c r="C98" s="81" t="s">
        <v>118</v>
      </c>
      <c r="D98" s="152">
        <v>138136.31</v>
      </c>
      <c r="E98" s="74"/>
      <c r="F98" s="74"/>
      <c r="G98" s="152">
        <v>48629.72</v>
      </c>
      <c r="H98" s="152">
        <f t="shared" si="4"/>
        <v>35.204154505068217</v>
      </c>
      <c r="I98" s="155"/>
    </row>
    <row r="99" spans="1:10" ht="25.5" x14ac:dyDescent="0.25">
      <c r="A99" s="76"/>
      <c r="B99" s="76">
        <v>37</v>
      </c>
      <c r="C99" s="46" t="s">
        <v>63</v>
      </c>
      <c r="D99" s="152">
        <f>D100</f>
        <v>12549.13</v>
      </c>
      <c r="E99" s="74">
        <v>37000</v>
      </c>
      <c r="F99" s="74">
        <v>37000</v>
      </c>
      <c r="G99" s="152">
        <f>G100</f>
        <v>10927.13</v>
      </c>
      <c r="H99" s="152">
        <f t="shared" si="4"/>
        <v>87.07480120135817</v>
      </c>
      <c r="I99" s="155">
        <f t="shared" si="5"/>
        <v>29.532783783783785</v>
      </c>
    </row>
    <row r="100" spans="1:10" x14ac:dyDescent="0.25">
      <c r="A100" s="76"/>
      <c r="B100" s="76">
        <v>372</v>
      </c>
      <c r="C100" s="46" t="s">
        <v>232</v>
      </c>
      <c r="D100" s="152">
        <f>D101</f>
        <v>12549.13</v>
      </c>
      <c r="E100" s="74"/>
      <c r="F100" s="74"/>
      <c r="G100" s="152">
        <f>G101</f>
        <v>10927.13</v>
      </c>
      <c r="H100" s="152">
        <f t="shared" si="4"/>
        <v>87.07480120135817</v>
      </c>
      <c r="I100" s="155"/>
    </row>
    <row r="101" spans="1:10" x14ac:dyDescent="0.25">
      <c r="A101" s="76"/>
      <c r="B101" s="76">
        <v>3721</v>
      </c>
      <c r="C101" s="46" t="s">
        <v>124</v>
      </c>
      <c r="D101" s="152">
        <v>12549.13</v>
      </c>
      <c r="E101" s="74"/>
      <c r="F101" s="74"/>
      <c r="G101" s="152">
        <v>10927.13</v>
      </c>
      <c r="H101" s="152">
        <f t="shared" si="4"/>
        <v>87.07480120135817</v>
      </c>
      <c r="I101" s="155"/>
    </row>
    <row r="102" spans="1:10" x14ac:dyDescent="0.25">
      <c r="A102" s="76"/>
      <c r="B102" s="76">
        <v>38</v>
      </c>
      <c r="C102" s="81" t="s">
        <v>233</v>
      </c>
      <c r="D102" s="152"/>
      <c r="E102" s="74">
        <v>20000</v>
      </c>
      <c r="F102" s="74">
        <v>20000</v>
      </c>
      <c r="G102" s="152">
        <f>G103</f>
        <v>43798.53</v>
      </c>
      <c r="H102" s="152">
        <v>0</v>
      </c>
      <c r="I102" s="155">
        <f t="shared" si="5"/>
        <v>218.99265</v>
      </c>
    </row>
    <row r="103" spans="1:10" x14ac:dyDescent="0.25">
      <c r="A103" s="76"/>
      <c r="B103" s="76">
        <v>383</v>
      </c>
      <c r="C103" s="81" t="s">
        <v>226</v>
      </c>
      <c r="D103" s="152"/>
      <c r="E103" s="74"/>
      <c r="F103" s="74"/>
      <c r="G103" s="152">
        <f>G104</f>
        <v>43798.53</v>
      </c>
      <c r="H103" s="152">
        <v>0</v>
      </c>
      <c r="I103" s="155"/>
    </row>
    <row r="104" spans="1:10" x14ac:dyDescent="0.25">
      <c r="A104" s="76"/>
      <c r="B104" s="76">
        <v>3834</v>
      </c>
      <c r="C104" s="81" t="s">
        <v>225</v>
      </c>
      <c r="D104" s="152"/>
      <c r="E104" s="74"/>
      <c r="F104" s="74"/>
      <c r="G104" s="152">
        <v>43798.53</v>
      </c>
      <c r="H104" s="152">
        <v>0</v>
      </c>
      <c r="I104" s="155"/>
    </row>
    <row r="105" spans="1:10" x14ac:dyDescent="0.25">
      <c r="A105" s="78">
        <v>4</v>
      </c>
      <c r="B105" s="78"/>
      <c r="C105" s="79" t="s">
        <v>7</v>
      </c>
      <c r="D105" s="152">
        <f>D109+D121</f>
        <v>273186.43</v>
      </c>
      <c r="E105" s="74">
        <f>E106+E109+E121</f>
        <v>5346516</v>
      </c>
      <c r="F105" s="74">
        <f>F106+F109+F121</f>
        <v>5346516</v>
      </c>
      <c r="G105" s="152">
        <f>G106+G109+G121</f>
        <v>897438.68</v>
      </c>
      <c r="H105" s="152">
        <f t="shared" si="4"/>
        <v>328.50778129792172</v>
      </c>
      <c r="I105" s="155">
        <f t="shared" si="5"/>
        <v>16.785485725657605</v>
      </c>
    </row>
    <row r="106" spans="1:10" ht="17.25" customHeight="1" x14ac:dyDescent="0.25">
      <c r="A106" s="75"/>
      <c r="B106" s="75">
        <v>41</v>
      </c>
      <c r="C106" s="80" t="s">
        <v>41</v>
      </c>
      <c r="D106" s="152"/>
      <c r="E106" s="255">
        <v>144350</v>
      </c>
      <c r="F106" s="255">
        <v>144350</v>
      </c>
      <c r="G106" s="152">
        <f>G107</f>
        <v>4698.43</v>
      </c>
      <c r="H106" s="152"/>
      <c r="I106" s="155">
        <f t="shared" si="5"/>
        <v>3.2548874263941809</v>
      </c>
    </row>
    <row r="107" spans="1:10" ht="17.25" customHeight="1" x14ac:dyDescent="0.25">
      <c r="A107" s="75"/>
      <c r="B107" s="75">
        <v>412</v>
      </c>
      <c r="C107" s="80" t="s">
        <v>227</v>
      </c>
      <c r="D107" s="152"/>
      <c r="E107" s="255"/>
      <c r="F107" s="255"/>
      <c r="G107" s="152">
        <f>G108</f>
        <v>4698.43</v>
      </c>
      <c r="H107" s="152"/>
      <c r="I107" s="155"/>
    </row>
    <row r="108" spans="1:10" ht="17.25" customHeight="1" x14ac:dyDescent="0.25">
      <c r="A108" s="75"/>
      <c r="B108" s="75">
        <v>412</v>
      </c>
      <c r="C108" s="80" t="s">
        <v>222</v>
      </c>
      <c r="D108" s="152"/>
      <c r="E108" s="255"/>
      <c r="F108" s="255"/>
      <c r="G108" s="152">
        <v>4698.43</v>
      </c>
      <c r="H108" s="152"/>
      <c r="I108" s="155"/>
    </row>
    <row r="109" spans="1:10" x14ac:dyDescent="0.25">
      <c r="A109" s="75"/>
      <c r="B109" s="75">
        <v>42</v>
      </c>
      <c r="C109" s="93" t="s">
        <v>8</v>
      </c>
      <c r="D109" s="152">
        <f>D110+D112+D119</f>
        <v>132277.96</v>
      </c>
      <c r="E109" s="256">
        <v>4495834</v>
      </c>
      <c r="F109" s="256">
        <v>4495834</v>
      </c>
      <c r="G109" s="152">
        <f>G110+G112+G119</f>
        <v>726560.6</v>
      </c>
      <c r="H109" s="152">
        <f t="shared" si="4"/>
        <v>549.26807156687335</v>
      </c>
      <c r="I109" s="155">
        <f t="shared" si="5"/>
        <v>16.160752376533473</v>
      </c>
    </row>
    <row r="110" spans="1:10" x14ac:dyDescent="0.25">
      <c r="A110" s="75"/>
      <c r="B110" s="75">
        <v>421</v>
      </c>
      <c r="C110" s="93" t="s">
        <v>151</v>
      </c>
      <c r="D110" s="152">
        <f>D111</f>
        <v>4762.13</v>
      </c>
      <c r="E110" s="74"/>
      <c r="F110" s="74"/>
      <c r="G110" s="152">
        <f>G111</f>
        <v>0</v>
      </c>
      <c r="H110" s="152">
        <f t="shared" si="4"/>
        <v>0</v>
      </c>
      <c r="I110" s="155"/>
    </row>
    <row r="111" spans="1:10" x14ac:dyDescent="0.25">
      <c r="A111" s="75"/>
      <c r="B111" s="75">
        <v>4213</v>
      </c>
      <c r="C111" s="93" t="s">
        <v>152</v>
      </c>
      <c r="D111" s="152">
        <v>4762.13</v>
      </c>
      <c r="E111" s="74"/>
      <c r="F111" s="74"/>
      <c r="G111" s="152"/>
      <c r="H111" s="152">
        <f t="shared" si="4"/>
        <v>0</v>
      </c>
      <c r="I111" s="155"/>
      <c r="J111" s="88"/>
    </row>
    <row r="112" spans="1:10" x14ac:dyDescent="0.25">
      <c r="A112" s="75"/>
      <c r="B112" s="75">
        <v>422</v>
      </c>
      <c r="C112" s="93" t="s">
        <v>153</v>
      </c>
      <c r="D112" s="152">
        <f>SUM(D113:D118)</f>
        <v>127238.55</v>
      </c>
      <c r="E112" s="74"/>
      <c r="F112" s="74"/>
      <c r="G112" s="152">
        <f>SUM(G113:G118)</f>
        <v>726206.37</v>
      </c>
      <c r="H112" s="152">
        <f t="shared" si="4"/>
        <v>570.74398442924723</v>
      </c>
      <c r="I112" s="155"/>
    </row>
    <row r="113" spans="1:10" x14ac:dyDescent="0.25">
      <c r="A113" s="75"/>
      <c r="B113" s="75">
        <v>4221</v>
      </c>
      <c r="C113" s="93" t="s">
        <v>154</v>
      </c>
      <c r="D113" s="152">
        <v>14051.17</v>
      </c>
      <c r="E113" s="74"/>
      <c r="F113" s="74"/>
      <c r="G113" s="152">
        <v>28423.69</v>
      </c>
      <c r="H113" s="152">
        <f t="shared" si="4"/>
        <v>202.28699816456563</v>
      </c>
      <c r="I113" s="155"/>
    </row>
    <row r="114" spans="1:10" x14ac:dyDescent="0.25">
      <c r="A114" s="75"/>
      <c r="B114" s="75">
        <v>4222</v>
      </c>
      <c r="C114" s="93" t="s">
        <v>155</v>
      </c>
      <c r="D114" s="152"/>
      <c r="E114" s="74"/>
      <c r="F114" s="74"/>
      <c r="G114" s="152"/>
      <c r="H114" s="152" t="e">
        <f t="shared" si="4"/>
        <v>#DIV/0!</v>
      </c>
      <c r="I114" s="155"/>
      <c r="J114" s="88"/>
    </row>
    <row r="115" spans="1:10" x14ac:dyDescent="0.25">
      <c r="A115" s="75"/>
      <c r="B115" s="75">
        <v>4223</v>
      </c>
      <c r="C115" s="93" t="s">
        <v>156</v>
      </c>
      <c r="D115" s="152">
        <v>359.99</v>
      </c>
      <c r="E115" s="74"/>
      <c r="F115" s="74"/>
      <c r="G115" s="152">
        <v>20935</v>
      </c>
      <c r="H115" s="152">
        <f t="shared" si="4"/>
        <v>5815.4393177588272</v>
      </c>
      <c r="I115" s="155"/>
    </row>
    <row r="116" spans="1:10" x14ac:dyDescent="0.25">
      <c r="A116" s="75"/>
      <c r="B116" s="75">
        <v>4224</v>
      </c>
      <c r="C116" s="93" t="s">
        <v>51</v>
      </c>
      <c r="D116" s="152">
        <v>111758.59</v>
      </c>
      <c r="E116" s="74"/>
      <c r="F116" s="74"/>
      <c r="G116" s="152">
        <v>659488.81000000006</v>
      </c>
      <c r="H116" s="152">
        <f t="shared" si="4"/>
        <v>590.10122622341612</v>
      </c>
      <c r="I116" s="155"/>
    </row>
    <row r="117" spans="1:10" x14ac:dyDescent="0.25">
      <c r="A117" s="75"/>
      <c r="B117" s="75">
        <v>4225</v>
      </c>
      <c r="C117" s="93" t="s">
        <v>188</v>
      </c>
      <c r="D117" s="152">
        <v>699.8</v>
      </c>
      <c r="E117" s="74"/>
      <c r="F117" s="74"/>
      <c r="G117" s="152"/>
      <c r="H117" s="152"/>
      <c r="I117" s="155"/>
    </row>
    <row r="118" spans="1:10" x14ac:dyDescent="0.25">
      <c r="A118" s="75"/>
      <c r="B118" s="75">
        <v>4227</v>
      </c>
      <c r="C118" s="93" t="s">
        <v>157</v>
      </c>
      <c r="D118" s="152">
        <v>369</v>
      </c>
      <c r="E118" s="74"/>
      <c r="F118" s="74"/>
      <c r="G118" s="152">
        <v>17358.87</v>
      </c>
      <c r="H118" s="152">
        <f t="shared" si="4"/>
        <v>4704.3008130081298</v>
      </c>
      <c r="I118" s="155"/>
    </row>
    <row r="119" spans="1:10" x14ac:dyDescent="0.25">
      <c r="A119" s="75"/>
      <c r="B119" s="75">
        <v>424</v>
      </c>
      <c r="C119" s="93" t="s">
        <v>158</v>
      </c>
      <c r="D119" s="152">
        <f>D120</f>
        <v>277.27999999999997</v>
      </c>
      <c r="E119" s="74"/>
      <c r="F119" s="74"/>
      <c r="G119" s="152">
        <f>G120</f>
        <v>354.23</v>
      </c>
      <c r="H119" s="152">
        <f t="shared" ref="H119:H123" si="6">G119/D119*100</f>
        <v>127.75173110213504</v>
      </c>
      <c r="I119" s="155"/>
    </row>
    <row r="120" spans="1:10" x14ac:dyDescent="0.25">
      <c r="A120" s="75"/>
      <c r="B120" s="75">
        <v>4241</v>
      </c>
      <c r="C120" s="93" t="s">
        <v>44</v>
      </c>
      <c r="D120" s="152">
        <v>277.27999999999997</v>
      </c>
      <c r="E120" s="74"/>
      <c r="F120" s="74"/>
      <c r="G120" s="152">
        <v>354.23</v>
      </c>
      <c r="H120" s="152">
        <f t="shared" si="6"/>
        <v>127.75173110213504</v>
      </c>
      <c r="I120" s="155"/>
    </row>
    <row r="121" spans="1:10" x14ac:dyDescent="0.25">
      <c r="A121" s="75"/>
      <c r="B121" s="154">
        <v>45</v>
      </c>
      <c r="C121" s="93" t="s">
        <v>24</v>
      </c>
      <c r="D121" s="152">
        <f>D122</f>
        <v>140908.47</v>
      </c>
      <c r="E121" s="74">
        <v>706332</v>
      </c>
      <c r="F121" s="74">
        <v>706332</v>
      </c>
      <c r="G121" s="152">
        <f>G122</f>
        <v>166179.65</v>
      </c>
      <c r="H121" s="152">
        <f t="shared" si="6"/>
        <v>117.9344648338031</v>
      </c>
      <c r="I121" s="155">
        <f t="shared" si="5"/>
        <v>23.527130301331383</v>
      </c>
    </row>
    <row r="122" spans="1:10" x14ac:dyDescent="0.25">
      <c r="A122" s="75"/>
      <c r="B122" s="154">
        <v>451</v>
      </c>
      <c r="C122" s="93" t="s">
        <v>23</v>
      </c>
      <c r="D122" s="152">
        <f>D123</f>
        <v>140908.47</v>
      </c>
      <c r="E122" s="74"/>
      <c r="F122" s="74"/>
      <c r="G122" s="152">
        <f>G123</f>
        <v>166179.65</v>
      </c>
      <c r="H122" s="152">
        <f t="shared" si="6"/>
        <v>117.9344648338031</v>
      </c>
      <c r="I122" s="155"/>
    </row>
    <row r="123" spans="1:10" x14ac:dyDescent="0.25">
      <c r="A123" s="75"/>
      <c r="B123" s="154">
        <v>4511</v>
      </c>
      <c r="C123" s="93" t="s">
        <v>23</v>
      </c>
      <c r="D123" s="152">
        <v>140908.47</v>
      </c>
      <c r="E123" s="74"/>
      <c r="F123" s="74"/>
      <c r="G123" s="239">
        <v>166179.65</v>
      </c>
      <c r="H123" s="152">
        <f t="shared" si="6"/>
        <v>117.9344648338031</v>
      </c>
      <c r="I123" s="155"/>
      <c r="J123" s="280"/>
    </row>
    <row r="124" spans="1:10" x14ac:dyDescent="0.25">
      <c r="G124" s="153"/>
    </row>
    <row r="125" spans="1:10" x14ac:dyDescent="0.25">
      <c r="G125" s="153"/>
    </row>
    <row r="126" spans="1:10" x14ac:dyDescent="0.25">
      <c r="E126" s="88"/>
      <c r="F126" s="88"/>
      <c r="G126" s="153"/>
    </row>
  </sheetData>
  <mergeCells count="7">
    <mergeCell ref="A1:I1"/>
    <mergeCell ref="A5:I5"/>
    <mergeCell ref="A3:I3"/>
    <mergeCell ref="A49:C49"/>
    <mergeCell ref="A7:C7"/>
    <mergeCell ref="A8:C8"/>
    <mergeCell ref="A48:C4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3"/>
  <sheetViews>
    <sheetView topLeftCell="A19" zoomScaleNormal="100" workbookViewId="0">
      <selection activeCell="E40" sqref="E40:E43"/>
    </sheetView>
  </sheetViews>
  <sheetFormatPr defaultRowHeight="15" x14ac:dyDescent="0.25"/>
  <cols>
    <col min="1" max="1" width="44.7109375" style="113" customWidth="1"/>
    <col min="2" max="2" width="14" style="113" customWidth="1"/>
    <col min="3" max="3" width="19.140625" style="113" customWidth="1"/>
    <col min="4" max="4" width="18.28515625" style="113" customWidth="1"/>
    <col min="5" max="5" width="14" style="113" customWidth="1"/>
    <col min="6" max="6" width="15.42578125" style="113" customWidth="1"/>
    <col min="7" max="7" width="14.85546875" style="113" customWidth="1"/>
    <col min="8" max="8" width="25.28515625" style="113" customWidth="1"/>
    <col min="9" max="9" width="11.85546875" style="113" customWidth="1"/>
    <col min="10" max="16384" width="9.140625" style="113"/>
  </cols>
  <sheetData>
    <row r="1" spans="1:9" ht="27" customHeight="1" x14ac:dyDescent="0.25">
      <c r="A1" s="314" t="s">
        <v>193</v>
      </c>
      <c r="B1" s="314"/>
      <c r="C1" s="314"/>
      <c r="D1" s="314"/>
      <c r="E1" s="314"/>
      <c r="F1" s="314"/>
      <c r="G1" s="314"/>
      <c r="H1" s="102"/>
      <c r="I1" s="102"/>
    </row>
    <row r="2" spans="1:9" ht="12" customHeight="1" x14ac:dyDescent="0.25">
      <c r="A2" s="315"/>
      <c r="B2" s="315"/>
      <c r="C2" s="315"/>
      <c r="D2" s="315"/>
      <c r="E2" s="315"/>
      <c r="F2" s="315"/>
      <c r="G2" s="315"/>
      <c r="H2" s="114"/>
    </row>
    <row r="3" spans="1:9" ht="38.25" customHeight="1" x14ac:dyDescent="0.25">
      <c r="A3" s="115" t="s">
        <v>12</v>
      </c>
      <c r="B3" s="127" t="s">
        <v>208</v>
      </c>
      <c r="C3" s="28" t="s">
        <v>201</v>
      </c>
      <c r="D3" s="28" t="s">
        <v>202</v>
      </c>
      <c r="E3" s="127" t="s">
        <v>203</v>
      </c>
      <c r="F3" s="128" t="s">
        <v>125</v>
      </c>
      <c r="G3" s="129" t="s">
        <v>125</v>
      </c>
    </row>
    <row r="4" spans="1:9" s="118" customFormat="1" ht="11.25" x14ac:dyDescent="0.2">
      <c r="A4" s="116">
        <v>1</v>
      </c>
      <c r="B4" s="116">
        <v>2</v>
      </c>
      <c r="C4" s="117">
        <v>3</v>
      </c>
      <c r="D4" s="71">
        <v>4</v>
      </c>
      <c r="E4" s="71">
        <v>5</v>
      </c>
      <c r="F4" s="71" t="s">
        <v>170</v>
      </c>
      <c r="G4" s="286" t="s">
        <v>229</v>
      </c>
    </row>
    <row r="5" spans="1:9" x14ac:dyDescent="0.25">
      <c r="A5" s="119" t="s">
        <v>88</v>
      </c>
      <c r="B5" s="238">
        <f t="shared" ref="B5" si="0">B6+B8+B10+B12+B15+B17</f>
        <v>42021878.199999996</v>
      </c>
      <c r="C5" s="245">
        <f>C6+C8+C10+C12+C15+C17</f>
        <v>99623867</v>
      </c>
      <c r="D5" s="245">
        <f>D6+D8+D10+D12+D15+D17</f>
        <v>99623867</v>
      </c>
      <c r="E5" s="238">
        <f t="shared" ref="E5" si="1">E6+E8+E10+E12+E15+E17</f>
        <v>49536481.969999999</v>
      </c>
      <c r="F5" s="233">
        <f>E5/B5*100</f>
        <v>117.88259852221456</v>
      </c>
      <c r="G5" s="164">
        <f>E5/C5*100</f>
        <v>49.723508494204502</v>
      </c>
      <c r="H5" s="240"/>
    </row>
    <row r="6" spans="1:9" x14ac:dyDescent="0.25">
      <c r="A6" s="119" t="s">
        <v>84</v>
      </c>
      <c r="B6" s="238">
        <f t="shared" ref="B6" si="2">B7</f>
        <v>376842.45</v>
      </c>
      <c r="C6" s="187">
        <f>C7</f>
        <v>5155826</v>
      </c>
      <c r="D6" s="187">
        <f>D7</f>
        <v>5155826</v>
      </c>
      <c r="E6" s="238">
        <f t="shared" ref="E6" si="3">E7</f>
        <v>909159.47</v>
      </c>
      <c r="F6" s="233">
        <f t="shared" ref="F6:F18" si="4">E6/B6*100</f>
        <v>241.25718055383621</v>
      </c>
      <c r="G6" s="164">
        <f t="shared" ref="G6:G18" si="5">E6/C6*100</f>
        <v>17.633633679647062</v>
      </c>
      <c r="H6" s="240"/>
    </row>
    <row r="7" spans="1:9" x14ac:dyDescent="0.25">
      <c r="A7" s="120" t="s">
        <v>85</v>
      </c>
      <c r="B7" s="237">
        <v>376842.45</v>
      </c>
      <c r="C7" s="195">
        <v>5155826</v>
      </c>
      <c r="D7" s="195">
        <v>5155826</v>
      </c>
      <c r="E7" s="237">
        <v>909159.47</v>
      </c>
      <c r="F7" s="233">
        <f t="shared" si="4"/>
        <v>241.25718055383621</v>
      </c>
      <c r="G7" s="164">
        <f t="shared" si="5"/>
        <v>17.633633679647062</v>
      </c>
      <c r="H7" s="232"/>
    </row>
    <row r="8" spans="1:9" x14ac:dyDescent="0.25">
      <c r="A8" s="119" t="s">
        <v>126</v>
      </c>
      <c r="B8" s="238">
        <f t="shared" ref="B8" si="6">B9</f>
        <v>480778.1</v>
      </c>
      <c r="C8" s="187">
        <f>C9</f>
        <v>848057</v>
      </c>
      <c r="D8" s="187">
        <f>D9</f>
        <v>848057</v>
      </c>
      <c r="E8" s="238">
        <f t="shared" ref="E8" si="7">E9</f>
        <v>180182.18</v>
      </c>
      <c r="F8" s="233">
        <f t="shared" si="4"/>
        <v>37.477202060576388</v>
      </c>
      <c r="G8" s="164">
        <f t="shared" si="5"/>
        <v>21.246470461301538</v>
      </c>
    </row>
    <row r="9" spans="1:9" x14ac:dyDescent="0.25">
      <c r="A9" s="121" t="s">
        <v>127</v>
      </c>
      <c r="B9" s="237">
        <v>480778.1</v>
      </c>
      <c r="C9" s="186">
        <v>848057</v>
      </c>
      <c r="D9" s="186">
        <v>848057</v>
      </c>
      <c r="E9" s="237">
        <v>180182.18</v>
      </c>
      <c r="F9" s="233">
        <f t="shared" si="4"/>
        <v>37.477202060576388</v>
      </c>
      <c r="G9" s="164">
        <f t="shared" si="5"/>
        <v>21.246470461301538</v>
      </c>
      <c r="H9" s="241"/>
    </row>
    <row r="10" spans="1:9" x14ac:dyDescent="0.25">
      <c r="A10" s="122" t="s">
        <v>128</v>
      </c>
      <c r="B10" s="238">
        <f t="shared" ref="B10" si="8">B11</f>
        <v>40685498.060000002</v>
      </c>
      <c r="C10" s="187">
        <f>C11</f>
        <v>93460331</v>
      </c>
      <c r="D10" s="187">
        <f>D11</f>
        <v>93460331</v>
      </c>
      <c r="E10" s="238">
        <f t="shared" ref="E10" si="9">E11</f>
        <v>48360954.710000001</v>
      </c>
      <c r="F10" s="233">
        <f t="shared" si="4"/>
        <v>118.86533781319524</v>
      </c>
      <c r="G10" s="164">
        <f t="shared" si="5"/>
        <v>51.744899886990559</v>
      </c>
    </row>
    <row r="11" spans="1:9" x14ac:dyDescent="0.25">
      <c r="A11" s="121" t="s">
        <v>129</v>
      </c>
      <c r="B11" s="237">
        <v>40685498.060000002</v>
      </c>
      <c r="C11" s="186">
        <v>93460331</v>
      </c>
      <c r="D11" s="186">
        <v>93460331</v>
      </c>
      <c r="E11" s="237">
        <v>48360954.710000001</v>
      </c>
      <c r="F11" s="233">
        <f t="shared" si="4"/>
        <v>118.86533781319524</v>
      </c>
      <c r="G11" s="164">
        <f t="shared" si="5"/>
        <v>51.744899886990559</v>
      </c>
    </row>
    <row r="12" spans="1:9" x14ac:dyDescent="0.25">
      <c r="A12" s="122" t="s">
        <v>130</v>
      </c>
      <c r="B12" s="238">
        <f t="shared" ref="B12" si="10">B13</f>
        <v>347673.54</v>
      </c>
      <c r="C12" s="187">
        <f>C13+C14</f>
        <v>86453</v>
      </c>
      <c r="D12" s="187">
        <f>D13+D14</f>
        <v>86453</v>
      </c>
      <c r="E12" s="238">
        <f>E13+E14</f>
        <v>76515.210000000006</v>
      </c>
      <c r="F12" s="233">
        <f t="shared" si="4"/>
        <v>22.007774879848498</v>
      </c>
      <c r="G12" s="164">
        <f t="shared" si="5"/>
        <v>88.504979584282793</v>
      </c>
    </row>
    <row r="13" spans="1:9" x14ac:dyDescent="0.25">
      <c r="A13" s="121" t="s">
        <v>131</v>
      </c>
      <c r="B13" s="237">
        <v>347673.54</v>
      </c>
      <c r="C13" s="186">
        <v>46453</v>
      </c>
      <c r="D13" s="186">
        <v>46453</v>
      </c>
      <c r="E13" s="237">
        <v>2312.58</v>
      </c>
      <c r="F13" s="233">
        <f t="shared" si="4"/>
        <v>0.66515847021317753</v>
      </c>
      <c r="G13" s="164">
        <f t="shared" si="5"/>
        <v>4.9783221751017157</v>
      </c>
    </row>
    <row r="14" spans="1:9" x14ac:dyDescent="0.25">
      <c r="A14" s="257" t="s">
        <v>211</v>
      </c>
      <c r="B14" s="237"/>
      <c r="C14" s="186">
        <v>40000</v>
      </c>
      <c r="D14" s="186">
        <v>40000</v>
      </c>
      <c r="E14" s="237">
        <v>74202.63</v>
      </c>
      <c r="F14" s="233">
        <v>0</v>
      </c>
      <c r="G14" s="164">
        <f t="shared" si="5"/>
        <v>185.506575</v>
      </c>
    </row>
    <row r="15" spans="1:9" x14ac:dyDescent="0.25">
      <c r="A15" s="122" t="s">
        <v>132</v>
      </c>
      <c r="B15" s="238">
        <f t="shared" ref="B15" si="11">B16</f>
        <v>65986.91</v>
      </c>
      <c r="C15" s="187">
        <f>C16</f>
        <v>72700</v>
      </c>
      <c r="D15" s="187">
        <f>D16</f>
        <v>72700</v>
      </c>
      <c r="E15" s="238">
        <f t="shared" ref="E15" si="12">E16</f>
        <v>9670.4</v>
      </c>
      <c r="F15" s="233">
        <f t="shared" si="4"/>
        <v>14.655027792633415</v>
      </c>
      <c r="G15" s="164">
        <f t="shared" si="5"/>
        <v>13.301788170563961</v>
      </c>
    </row>
    <row r="16" spans="1:9" x14ac:dyDescent="0.25">
      <c r="A16" s="121" t="s">
        <v>133</v>
      </c>
      <c r="B16" s="237">
        <v>65986.91</v>
      </c>
      <c r="C16" s="186">
        <v>72700</v>
      </c>
      <c r="D16" s="186">
        <v>72700</v>
      </c>
      <c r="E16" s="237">
        <v>9670.4</v>
      </c>
      <c r="F16" s="233">
        <f t="shared" si="4"/>
        <v>14.655027792633415</v>
      </c>
      <c r="G16" s="164">
        <f t="shared" si="5"/>
        <v>13.301788170563961</v>
      </c>
    </row>
    <row r="17" spans="1:9" ht="25.5" x14ac:dyDescent="0.25">
      <c r="A17" s="122" t="s">
        <v>134</v>
      </c>
      <c r="B17" s="238">
        <f t="shared" ref="B17" si="13">B18</f>
        <v>65099.14</v>
      </c>
      <c r="C17" s="187">
        <f>C18</f>
        <v>500</v>
      </c>
      <c r="D17" s="187">
        <f>D18</f>
        <v>500</v>
      </c>
      <c r="E17" s="238">
        <f t="shared" ref="E17" si="14">E18</f>
        <v>0</v>
      </c>
      <c r="F17" s="233">
        <f t="shared" si="4"/>
        <v>0</v>
      </c>
      <c r="G17" s="164">
        <f t="shared" si="5"/>
        <v>0</v>
      </c>
    </row>
    <row r="18" spans="1:9" ht="25.5" x14ac:dyDescent="0.25">
      <c r="A18" s="123" t="s">
        <v>135</v>
      </c>
      <c r="B18" s="237">
        <v>65099.14</v>
      </c>
      <c r="C18" s="186">
        <v>500</v>
      </c>
      <c r="D18" s="186">
        <v>500</v>
      </c>
      <c r="E18" s="237"/>
      <c r="F18" s="233">
        <f t="shared" si="4"/>
        <v>0</v>
      </c>
      <c r="G18" s="164">
        <f t="shared" si="5"/>
        <v>0</v>
      </c>
    </row>
    <row r="19" spans="1:9" x14ac:dyDescent="0.25">
      <c r="A19" s="124"/>
      <c r="B19" s="124"/>
      <c r="C19" s="125"/>
      <c r="D19" s="125"/>
      <c r="E19" s="125"/>
      <c r="F19" s="125"/>
    </row>
    <row r="20" spans="1:9" x14ac:dyDescent="0.25">
      <c r="A20" s="188" t="s">
        <v>94</v>
      </c>
      <c r="B20" s="235">
        <f>B21+B23+B26+B29+B33+B36</f>
        <v>41977396.590000004</v>
      </c>
      <c r="C20" s="187">
        <f>C21+C23+C26+C29+C33+C36</f>
        <v>99623867</v>
      </c>
      <c r="D20" s="187">
        <f>D21+D23+D26+D29+D33+D36</f>
        <v>99623867</v>
      </c>
      <c r="E20" s="235">
        <f>E21+E23+E26+E29+E33+E36</f>
        <v>48818337.960000001</v>
      </c>
      <c r="F20" s="233">
        <f>E20/B20*100</f>
        <v>116.29672615673758</v>
      </c>
      <c r="G20" s="164">
        <f>E20/C20*100</f>
        <v>49.002653109219303</v>
      </c>
      <c r="H20" s="240"/>
    </row>
    <row r="21" spans="1:9" x14ac:dyDescent="0.25">
      <c r="A21" s="188" t="s">
        <v>84</v>
      </c>
      <c r="B21" s="162">
        <f t="shared" ref="B21" si="15">B22</f>
        <v>376842.45</v>
      </c>
      <c r="C21" s="187">
        <f>C22</f>
        <v>5155826</v>
      </c>
      <c r="D21" s="187">
        <f>D22</f>
        <v>5155826</v>
      </c>
      <c r="E21" s="162">
        <f t="shared" ref="E21" si="16">E22</f>
        <v>909159.47</v>
      </c>
      <c r="F21" s="233">
        <f t="shared" ref="F21:F37" si="17">E21/B21*100</f>
        <v>241.25718055383621</v>
      </c>
      <c r="G21" s="164">
        <f t="shared" ref="G21:G37" si="18">E21/C21*100</f>
        <v>17.633633679647062</v>
      </c>
    </row>
    <row r="22" spans="1:9" x14ac:dyDescent="0.25">
      <c r="A22" s="189" t="s">
        <v>85</v>
      </c>
      <c r="B22" s="237">
        <v>376842.45</v>
      </c>
      <c r="C22" s="195">
        <v>5155826</v>
      </c>
      <c r="D22" s="195">
        <v>5155826</v>
      </c>
      <c r="E22" s="237">
        <v>909159.47</v>
      </c>
      <c r="F22" s="233">
        <f t="shared" si="17"/>
        <v>241.25718055383621</v>
      </c>
      <c r="G22" s="164">
        <f t="shared" si="18"/>
        <v>17.633633679647062</v>
      </c>
    </row>
    <row r="23" spans="1:9" x14ac:dyDescent="0.25">
      <c r="A23" s="188" t="s">
        <v>126</v>
      </c>
      <c r="B23" s="238">
        <f t="shared" ref="B23" si="19">B24</f>
        <v>204863.64</v>
      </c>
      <c r="C23" s="187">
        <f>C24</f>
        <v>848057</v>
      </c>
      <c r="D23" s="187">
        <f>D24</f>
        <v>848057</v>
      </c>
      <c r="E23" s="238">
        <f t="shared" ref="E23" si="20">E24</f>
        <v>273579.06</v>
      </c>
      <c r="F23" s="233">
        <f t="shared" si="17"/>
        <v>133.54202824864382</v>
      </c>
      <c r="G23" s="164">
        <f t="shared" si="18"/>
        <v>32.259513216682365</v>
      </c>
    </row>
    <row r="24" spans="1:9" x14ac:dyDescent="0.25">
      <c r="A24" s="190" t="s">
        <v>127</v>
      </c>
      <c r="B24" s="237">
        <v>204863.64</v>
      </c>
      <c r="C24" s="186">
        <v>848057</v>
      </c>
      <c r="D24" s="186">
        <v>848057</v>
      </c>
      <c r="E24" s="237">
        <v>273579.06</v>
      </c>
      <c r="F24" s="233">
        <f t="shared" si="17"/>
        <v>133.54202824864382</v>
      </c>
      <c r="G24" s="164">
        <f t="shared" si="18"/>
        <v>32.259513216682365</v>
      </c>
    </row>
    <row r="25" spans="1:9" x14ac:dyDescent="0.25">
      <c r="A25" s="190" t="s">
        <v>172</v>
      </c>
      <c r="B25" s="238"/>
      <c r="C25" s="193">
        <v>142498</v>
      </c>
      <c r="D25" s="193">
        <v>142498</v>
      </c>
      <c r="E25" s="162"/>
      <c r="F25" s="233">
        <v>0</v>
      </c>
      <c r="G25" s="164">
        <f t="shared" si="18"/>
        <v>0</v>
      </c>
      <c r="H25" s="240"/>
    </row>
    <row r="26" spans="1:9" x14ac:dyDescent="0.25">
      <c r="A26" s="191" t="s">
        <v>128</v>
      </c>
      <c r="B26" s="258">
        <f>B27</f>
        <v>41136324.439999998</v>
      </c>
      <c r="C26" s="187">
        <f>C27</f>
        <v>93460331</v>
      </c>
      <c r="D26" s="187">
        <f>D27</f>
        <v>93460331</v>
      </c>
      <c r="E26" s="235">
        <f>E27</f>
        <v>47553328.719999999</v>
      </c>
      <c r="F26" s="233">
        <f t="shared" si="17"/>
        <v>115.59936228468739</v>
      </c>
      <c r="G26" s="164">
        <f t="shared" si="18"/>
        <v>50.880762149237412</v>
      </c>
    </row>
    <row r="27" spans="1:9" x14ac:dyDescent="0.25">
      <c r="A27" s="190" t="s">
        <v>129</v>
      </c>
      <c r="B27" s="259">
        <v>41136324.439999998</v>
      </c>
      <c r="C27" s="186">
        <v>93460331</v>
      </c>
      <c r="D27" s="186">
        <v>93460331</v>
      </c>
      <c r="E27" s="233">
        <v>47553328.719999999</v>
      </c>
      <c r="F27" s="233">
        <f t="shared" si="17"/>
        <v>115.59936228468739</v>
      </c>
      <c r="G27" s="164">
        <f t="shared" si="18"/>
        <v>50.880762149237412</v>
      </c>
    </row>
    <row r="28" spans="1:9" x14ac:dyDescent="0.25">
      <c r="A28" s="190" t="s">
        <v>173</v>
      </c>
      <c r="B28" s="259"/>
      <c r="C28" s="193">
        <v>1230171</v>
      </c>
      <c r="D28" s="193">
        <v>1230171</v>
      </c>
      <c r="E28" s="233"/>
      <c r="F28" s="233">
        <v>0</v>
      </c>
      <c r="G28" s="164">
        <f t="shared" si="18"/>
        <v>0</v>
      </c>
    </row>
    <row r="29" spans="1:9" x14ac:dyDescent="0.25">
      <c r="A29" s="191" t="s">
        <v>130</v>
      </c>
      <c r="B29" s="238">
        <f t="shared" ref="B29" si="21">B30</f>
        <v>178168.72</v>
      </c>
      <c r="C29" s="187">
        <f>C30+C32+C31</f>
        <v>86453</v>
      </c>
      <c r="D29" s="235">
        <f>D30+D31</f>
        <v>86453</v>
      </c>
      <c r="E29" s="235">
        <f>E30+E31</f>
        <v>75315.210000000006</v>
      </c>
      <c r="F29" s="233">
        <f t="shared" si="17"/>
        <v>42.271847718275133</v>
      </c>
      <c r="G29" s="164">
        <f t="shared" si="18"/>
        <v>87.11694215354008</v>
      </c>
      <c r="H29" s="240"/>
      <c r="I29" s="240"/>
    </row>
    <row r="30" spans="1:9" x14ac:dyDescent="0.25">
      <c r="A30" s="190" t="s">
        <v>131</v>
      </c>
      <c r="B30" s="237">
        <v>178168.72</v>
      </c>
      <c r="C30" s="186">
        <v>46453</v>
      </c>
      <c r="D30" s="186">
        <v>46453</v>
      </c>
      <c r="E30" s="163">
        <v>1112.58</v>
      </c>
      <c r="F30" s="233">
        <f t="shared" si="17"/>
        <v>0.62445304652803246</v>
      </c>
      <c r="G30" s="164">
        <f t="shared" si="18"/>
        <v>2.3950659806686327</v>
      </c>
      <c r="H30" s="240"/>
      <c r="I30" s="240"/>
    </row>
    <row r="31" spans="1:9" x14ac:dyDescent="0.25">
      <c r="A31" s="190" t="s">
        <v>207</v>
      </c>
      <c r="B31" s="237"/>
      <c r="C31" s="193">
        <v>40000</v>
      </c>
      <c r="D31" s="193">
        <v>40000</v>
      </c>
      <c r="E31" s="163">
        <v>74202.63</v>
      </c>
      <c r="F31" s="233">
        <v>0</v>
      </c>
      <c r="G31" s="164">
        <f t="shared" si="18"/>
        <v>185.506575</v>
      </c>
      <c r="H31" s="240"/>
      <c r="I31" s="240"/>
    </row>
    <row r="32" spans="1:9" x14ac:dyDescent="0.25">
      <c r="A32" s="190" t="s">
        <v>174</v>
      </c>
      <c r="B32" s="238"/>
      <c r="C32" s="193"/>
      <c r="D32" s="193"/>
      <c r="E32" s="162"/>
      <c r="F32" s="233">
        <v>0</v>
      </c>
      <c r="G32" s="164">
        <v>0</v>
      </c>
      <c r="H32" s="240"/>
      <c r="I32" s="240"/>
    </row>
    <row r="33" spans="1:9" x14ac:dyDescent="0.25">
      <c r="A33" s="191" t="s">
        <v>132</v>
      </c>
      <c r="B33" s="258">
        <f>B34</f>
        <v>78878.59</v>
      </c>
      <c r="C33" s="187">
        <f>C34</f>
        <v>72700</v>
      </c>
      <c r="D33" s="187">
        <f>D34</f>
        <v>72700</v>
      </c>
      <c r="E33" s="235">
        <f>E34</f>
        <v>5436.75</v>
      </c>
      <c r="F33" s="233">
        <f t="shared" si="17"/>
        <v>6.8925547477458711</v>
      </c>
      <c r="G33" s="164">
        <f t="shared" si="18"/>
        <v>7.4783356258596969</v>
      </c>
      <c r="H33" s="240"/>
      <c r="I33" s="240"/>
    </row>
    <row r="34" spans="1:9" x14ac:dyDescent="0.25">
      <c r="A34" s="190" t="s">
        <v>133</v>
      </c>
      <c r="B34" s="234">
        <v>78878.59</v>
      </c>
      <c r="C34" s="186">
        <v>72700</v>
      </c>
      <c r="D34" s="186">
        <v>72700</v>
      </c>
      <c r="E34" s="234">
        <v>5436.75</v>
      </c>
      <c r="F34" s="233">
        <f t="shared" si="17"/>
        <v>6.8925547477458711</v>
      </c>
      <c r="G34" s="164">
        <f t="shared" si="18"/>
        <v>7.4783356258596969</v>
      </c>
      <c r="H34" s="240"/>
      <c r="I34" s="240"/>
    </row>
    <row r="35" spans="1:9" x14ac:dyDescent="0.25">
      <c r="A35" s="190" t="s">
        <v>175</v>
      </c>
      <c r="B35" s="234"/>
      <c r="C35" s="193">
        <v>21496</v>
      </c>
      <c r="D35" s="193">
        <v>21496</v>
      </c>
      <c r="E35" s="234"/>
      <c r="F35" s="233">
        <v>0</v>
      </c>
      <c r="G35" s="164">
        <f t="shared" si="18"/>
        <v>0</v>
      </c>
    </row>
    <row r="36" spans="1:9" ht="25.5" x14ac:dyDescent="0.25">
      <c r="A36" s="191" t="s">
        <v>134</v>
      </c>
      <c r="B36" s="258">
        <f>B37</f>
        <v>2318.75</v>
      </c>
      <c r="C36" s="187">
        <f>C37</f>
        <v>500</v>
      </c>
      <c r="D36" s="187">
        <f>D37</f>
        <v>500</v>
      </c>
      <c r="E36" s="235">
        <f>E37</f>
        <v>1518.75</v>
      </c>
      <c r="F36" s="233">
        <f t="shared" si="17"/>
        <v>65.498652291105117</v>
      </c>
      <c r="G36" s="164">
        <f t="shared" si="18"/>
        <v>303.75</v>
      </c>
    </row>
    <row r="37" spans="1:9" ht="25.5" x14ac:dyDescent="0.25">
      <c r="A37" s="192" t="s">
        <v>135</v>
      </c>
      <c r="B37" s="234">
        <v>2318.75</v>
      </c>
      <c r="C37" s="186">
        <v>500</v>
      </c>
      <c r="D37" s="186">
        <v>500</v>
      </c>
      <c r="E37" s="234">
        <v>1518.75</v>
      </c>
      <c r="F37" s="233">
        <f t="shared" si="17"/>
        <v>65.498652291105117</v>
      </c>
      <c r="G37" s="164">
        <f t="shared" si="18"/>
        <v>303.75</v>
      </c>
    </row>
    <row r="40" spans="1:9" x14ac:dyDescent="0.25">
      <c r="E40" s="240"/>
    </row>
    <row r="43" spans="1:9" x14ac:dyDescent="0.25">
      <c r="E43" s="240"/>
    </row>
  </sheetData>
  <mergeCells count="2">
    <mergeCell ref="A1:G1"/>
    <mergeCell ref="A2:G2"/>
  </mergeCells>
  <pageMargins left="0.7" right="0.7" top="0.75" bottom="0.75" header="0.3" footer="0.3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1"/>
  <sheetViews>
    <sheetView zoomScaleNormal="100" workbookViewId="0">
      <selection activeCell="G4" sqref="G4"/>
    </sheetView>
  </sheetViews>
  <sheetFormatPr defaultRowHeight="15" x14ac:dyDescent="0.25"/>
  <cols>
    <col min="1" max="1" width="44.7109375" style="66" customWidth="1"/>
    <col min="2" max="2" width="24.42578125" style="66" customWidth="1"/>
    <col min="3" max="4" width="19.42578125" style="66" customWidth="1"/>
    <col min="5" max="5" width="23.7109375" style="66" customWidth="1"/>
    <col min="6" max="6" width="11.28515625" style="66" customWidth="1"/>
    <col min="7" max="7" width="13.42578125" style="66" customWidth="1"/>
    <col min="8" max="8" width="25.28515625" style="66" customWidth="1"/>
    <col min="9" max="16384" width="9.140625" style="66"/>
  </cols>
  <sheetData>
    <row r="1" spans="1:11" ht="15" customHeight="1" x14ac:dyDescent="0.25">
      <c r="A1" s="316" t="s">
        <v>194</v>
      </c>
      <c r="B1" s="316"/>
      <c r="C1" s="316"/>
      <c r="D1" s="316"/>
      <c r="E1" s="316"/>
      <c r="F1" s="316"/>
      <c r="G1" s="316"/>
      <c r="H1" s="102"/>
      <c r="I1" s="102"/>
      <c r="J1" s="102"/>
      <c r="K1" s="102"/>
    </row>
    <row r="2" spans="1:11" ht="25.5" customHeight="1" x14ac:dyDescent="0.25">
      <c r="A2" s="316"/>
      <c r="B2" s="316"/>
      <c r="C2" s="316"/>
      <c r="D2" s="316"/>
      <c r="E2" s="316"/>
      <c r="F2" s="316"/>
      <c r="G2" s="316"/>
      <c r="H2" s="70"/>
    </row>
    <row r="3" spans="1:11" ht="38.25" x14ac:dyDescent="0.25">
      <c r="A3" s="82" t="s">
        <v>12</v>
      </c>
      <c r="B3" s="127" t="s">
        <v>208</v>
      </c>
      <c r="C3" s="28" t="s">
        <v>201</v>
      </c>
      <c r="D3" s="28" t="s">
        <v>202</v>
      </c>
      <c r="E3" s="127" t="s">
        <v>203</v>
      </c>
      <c r="F3" s="128" t="s">
        <v>125</v>
      </c>
      <c r="G3" s="129" t="s">
        <v>125</v>
      </c>
    </row>
    <row r="4" spans="1:11" s="72" customFormat="1" ht="11.25" x14ac:dyDescent="0.2">
      <c r="A4" s="83">
        <v>1</v>
      </c>
      <c r="B4" s="83">
        <v>2</v>
      </c>
      <c r="C4" s="71">
        <v>3</v>
      </c>
      <c r="D4" s="71">
        <v>4</v>
      </c>
      <c r="E4" s="71">
        <v>5</v>
      </c>
      <c r="F4" s="71" t="s">
        <v>170</v>
      </c>
      <c r="G4" s="286" t="s">
        <v>229</v>
      </c>
    </row>
    <row r="5" spans="1:11" x14ac:dyDescent="0.25">
      <c r="A5" s="73" t="s">
        <v>83</v>
      </c>
      <c r="B5" s="73"/>
      <c r="C5" s="74"/>
      <c r="D5" s="74"/>
      <c r="E5" s="74"/>
      <c r="F5" s="74"/>
      <c r="G5" s="126"/>
    </row>
    <row r="6" spans="1:11" x14ac:dyDescent="0.25">
      <c r="A6" s="73" t="s">
        <v>84</v>
      </c>
      <c r="B6" s="73"/>
      <c r="C6" s="74"/>
      <c r="D6" s="74"/>
      <c r="E6" s="74"/>
      <c r="F6" s="74"/>
      <c r="G6" s="126"/>
    </row>
    <row r="7" spans="1:11" x14ac:dyDescent="0.25">
      <c r="A7" s="84" t="s">
        <v>85</v>
      </c>
      <c r="B7" s="84"/>
      <c r="C7" s="74"/>
      <c r="D7" s="74"/>
      <c r="E7" s="74"/>
      <c r="F7" s="74"/>
      <c r="G7" s="126"/>
    </row>
    <row r="8" spans="1:11" x14ac:dyDescent="0.25">
      <c r="A8" s="85"/>
      <c r="B8" s="85"/>
      <c r="C8" s="86"/>
      <c r="D8" s="86"/>
      <c r="E8" s="86"/>
      <c r="F8" s="86"/>
      <c r="G8" s="126"/>
    </row>
    <row r="9" spans="1:11" x14ac:dyDescent="0.25">
      <c r="A9" s="73" t="s">
        <v>86</v>
      </c>
      <c r="B9" s="73"/>
      <c r="C9" s="87"/>
      <c r="D9" s="87"/>
      <c r="E9" s="87"/>
      <c r="F9" s="87"/>
      <c r="G9" s="126"/>
    </row>
    <row r="10" spans="1:11" x14ac:dyDescent="0.25">
      <c r="A10" s="73" t="s">
        <v>84</v>
      </c>
      <c r="B10" s="249">
        <v>0</v>
      </c>
      <c r="C10" s="87">
        <f>C11</f>
        <v>0</v>
      </c>
      <c r="D10" s="87">
        <f>D11</f>
        <v>0</v>
      </c>
      <c r="E10" s="87">
        <f t="shared" ref="E10:F10" si="0">E11</f>
        <v>0</v>
      </c>
      <c r="F10" s="87">
        <f t="shared" si="0"/>
        <v>0</v>
      </c>
      <c r="G10" s="126">
        <v>0</v>
      </c>
    </row>
    <row r="11" spans="1:11" x14ac:dyDescent="0.25">
      <c r="A11" s="84" t="s">
        <v>85</v>
      </c>
      <c r="B11" s="250">
        <v>0</v>
      </c>
      <c r="C11" s="250">
        <v>0</v>
      </c>
      <c r="D11" s="250">
        <v>0</v>
      </c>
      <c r="E11" s="87">
        <v>0</v>
      </c>
      <c r="F11" s="87">
        <v>0</v>
      </c>
      <c r="G11" s="126">
        <v>0</v>
      </c>
    </row>
  </sheetData>
  <mergeCells count="2">
    <mergeCell ref="A1:G1"/>
    <mergeCell ref="A2:G2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"/>
  <sheetViews>
    <sheetView zoomScaleNormal="100" workbookViewId="0">
      <selection activeCell="I4" sqref="I4"/>
    </sheetView>
  </sheetViews>
  <sheetFormatPr defaultRowHeight="15" x14ac:dyDescent="0.25"/>
  <cols>
    <col min="1" max="1" width="7.42578125" style="66" bestFit="1" customWidth="1"/>
    <col min="2" max="2" width="8.42578125" style="66" bestFit="1" customWidth="1"/>
    <col min="3" max="3" width="44.7109375" style="66" customWidth="1"/>
    <col min="4" max="4" width="23.5703125" style="66" customWidth="1"/>
    <col min="5" max="6" width="19.42578125" style="66" customWidth="1"/>
    <col min="7" max="7" width="20.85546875" style="66" customWidth="1"/>
    <col min="8" max="8" width="14.28515625" style="66" customWidth="1"/>
    <col min="9" max="9" width="14.42578125" style="66" customWidth="1"/>
    <col min="10" max="10" width="25.28515625" style="66" customWidth="1"/>
    <col min="11" max="16384" width="9.140625" style="66"/>
  </cols>
  <sheetData>
    <row r="1" spans="1:10" ht="15.75" customHeight="1" x14ac:dyDescent="0.25">
      <c r="A1" s="307" t="s">
        <v>195</v>
      </c>
      <c r="B1" s="307"/>
      <c r="C1" s="307"/>
      <c r="D1" s="307"/>
      <c r="E1" s="307"/>
      <c r="F1" s="307"/>
      <c r="G1" s="307"/>
      <c r="H1" s="307"/>
      <c r="I1" s="307"/>
      <c r="J1" s="231"/>
    </row>
    <row r="2" spans="1:10" ht="18" x14ac:dyDescent="0.25">
      <c r="A2" s="65"/>
      <c r="B2" s="65"/>
      <c r="C2" s="65"/>
      <c r="D2" s="65"/>
      <c r="E2" s="65"/>
      <c r="F2" s="65"/>
      <c r="G2" s="65"/>
      <c r="H2" s="65"/>
      <c r="I2" s="68"/>
      <c r="J2" s="68"/>
    </row>
    <row r="3" spans="1:10" ht="38.25" x14ac:dyDescent="0.25">
      <c r="A3" s="311" t="s">
        <v>12</v>
      </c>
      <c r="B3" s="312"/>
      <c r="C3" s="313"/>
      <c r="D3" s="127" t="s">
        <v>208</v>
      </c>
      <c r="E3" s="28" t="s">
        <v>201</v>
      </c>
      <c r="F3" s="28" t="s">
        <v>202</v>
      </c>
      <c r="G3" s="127" t="s">
        <v>203</v>
      </c>
      <c r="H3" s="128" t="s">
        <v>125</v>
      </c>
      <c r="I3" s="129" t="s">
        <v>125</v>
      </c>
    </row>
    <row r="4" spans="1:10" s="72" customFormat="1" ht="11.25" x14ac:dyDescent="0.2">
      <c r="A4" s="308">
        <v>1</v>
      </c>
      <c r="B4" s="309"/>
      <c r="C4" s="310"/>
      <c r="D4" s="83">
        <v>2</v>
      </c>
      <c r="E4" s="71">
        <v>3</v>
      </c>
      <c r="F4" s="71">
        <v>4</v>
      </c>
      <c r="G4" s="71">
        <v>5</v>
      </c>
      <c r="H4" s="71" t="s">
        <v>170</v>
      </c>
      <c r="I4" s="286" t="s">
        <v>229</v>
      </c>
    </row>
    <row r="5" spans="1:10" x14ac:dyDescent="0.25">
      <c r="A5" s="73">
        <v>8</v>
      </c>
      <c r="B5" s="73"/>
      <c r="C5" s="73" t="s">
        <v>25</v>
      </c>
      <c r="D5" s="73"/>
      <c r="E5" s="74"/>
      <c r="F5" s="74"/>
      <c r="G5" s="74"/>
      <c r="H5" s="74"/>
      <c r="I5" s="126"/>
    </row>
    <row r="6" spans="1:10" x14ac:dyDescent="0.25">
      <c r="A6" s="73"/>
      <c r="B6" s="75">
        <v>84</v>
      </c>
      <c r="C6" s="75" t="s">
        <v>26</v>
      </c>
      <c r="D6" s="75"/>
      <c r="E6" s="74"/>
      <c r="F6" s="74"/>
      <c r="G6" s="74"/>
      <c r="H6" s="74"/>
      <c r="I6" s="126"/>
    </row>
    <row r="7" spans="1:10" x14ac:dyDescent="0.25">
      <c r="A7" s="76"/>
      <c r="B7" s="76"/>
      <c r="C7" s="77"/>
      <c r="D7" s="77"/>
      <c r="E7" s="74"/>
      <c r="F7" s="74"/>
      <c r="G7" s="74"/>
      <c r="H7" s="74"/>
      <c r="I7" s="126"/>
    </row>
    <row r="8" spans="1:10" x14ac:dyDescent="0.25">
      <c r="A8" s="78">
        <v>5</v>
      </c>
      <c r="B8" s="78"/>
      <c r="C8" s="79" t="s">
        <v>27</v>
      </c>
      <c r="D8" s="79">
        <v>0</v>
      </c>
      <c r="E8" s="74">
        <f>E9</f>
        <v>0</v>
      </c>
      <c r="F8" s="74">
        <f>F9</f>
        <v>0</v>
      </c>
      <c r="G8" s="74">
        <f t="shared" ref="G8:H8" si="0">G9</f>
        <v>0</v>
      </c>
      <c r="H8" s="74">
        <f t="shared" si="0"/>
        <v>0</v>
      </c>
      <c r="I8" s="126">
        <v>0</v>
      </c>
    </row>
    <row r="9" spans="1:10" ht="25.5" x14ac:dyDescent="0.25">
      <c r="A9" s="75"/>
      <c r="B9" s="75">
        <v>54</v>
      </c>
      <c r="C9" s="80" t="s">
        <v>28</v>
      </c>
      <c r="D9" s="80">
        <v>0</v>
      </c>
      <c r="E9" s="80">
        <v>0</v>
      </c>
      <c r="F9" s="80">
        <v>0</v>
      </c>
      <c r="G9" s="74">
        <v>0</v>
      </c>
      <c r="H9" s="74">
        <v>0</v>
      </c>
      <c r="I9" s="126">
        <v>0</v>
      </c>
    </row>
    <row r="10" spans="1:10" x14ac:dyDescent="0.25">
      <c r="A10" s="81" t="s">
        <v>82</v>
      </c>
      <c r="B10" s="78"/>
      <c r="C10" s="79"/>
      <c r="D10" s="79"/>
      <c r="E10" s="74"/>
      <c r="F10" s="74"/>
      <c r="G10" s="74"/>
      <c r="H10" s="74"/>
      <c r="I10" s="126"/>
    </row>
  </sheetData>
  <mergeCells count="3">
    <mergeCell ref="A4:C4"/>
    <mergeCell ref="A3:C3"/>
    <mergeCell ref="A1:I1"/>
  </mergeCells>
  <pageMargins left="0.7" right="0.7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zoomScaleNormal="100" workbookViewId="0">
      <selection activeCell="G7" sqref="G7"/>
    </sheetView>
  </sheetViews>
  <sheetFormatPr defaultColWidth="9.140625" defaultRowHeight="15.75" x14ac:dyDescent="0.25"/>
  <cols>
    <col min="1" max="1" width="36.42578125" style="1" customWidth="1"/>
    <col min="2" max="4" width="17.5703125" style="1" customWidth="1"/>
    <col min="5" max="5" width="16.28515625" style="1" customWidth="1"/>
    <col min="6" max="6" width="14.28515625" style="1" customWidth="1"/>
    <col min="7" max="7" width="14.42578125" style="1" customWidth="1"/>
    <col min="8" max="16384" width="9.140625" style="1"/>
  </cols>
  <sheetData>
    <row r="1" spans="1:7" ht="15.75" customHeight="1" x14ac:dyDescent="0.25">
      <c r="A1" s="317"/>
      <c r="B1" s="317"/>
      <c r="C1" s="317"/>
      <c r="D1" s="317"/>
      <c r="E1" s="317"/>
      <c r="F1" s="317"/>
      <c r="G1" s="317"/>
    </row>
    <row r="2" spans="1:7" x14ac:dyDescent="0.25">
      <c r="A2" s="11"/>
      <c r="B2" s="11"/>
      <c r="C2" s="11"/>
      <c r="D2" s="11"/>
      <c r="E2" s="11"/>
      <c r="F2" s="11"/>
      <c r="G2" s="11"/>
    </row>
    <row r="3" spans="1:7" ht="15.75" customHeight="1" x14ac:dyDescent="0.25">
      <c r="A3" s="302" t="s">
        <v>196</v>
      </c>
      <c r="B3" s="302"/>
      <c r="C3" s="302"/>
      <c r="D3" s="302"/>
      <c r="E3" s="320"/>
      <c r="F3" s="320"/>
      <c r="G3" s="320"/>
    </row>
    <row r="4" spans="1:7" x14ac:dyDescent="0.25">
      <c r="A4" s="318"/>
      <c r="B4" s="318"/>
      <c r="C4" s="318"/>
      <c r="D4" s="318"/>
      <c r="E4" s="318"/>
      <c r="F4" s="319"/>
      <c r="G4" s="319"/>
    </row>
    <row r="5" spans="1:7" s="2" customFormat="1" ht="38.25" x14ac:dyDescent="0.25">
      <c r="A5" s="16" t="s">
        <v>12</v>
      </c>
      <c r="B5" s="23" t="s">
        <v>187</v>
      </c>
      <c r="C5" s="17" t="s">
        <v>209</v>
      </c>
      <c r="D5" s="177" t="s">
        <v>205</v>
      </c>
      <c r="E5" s="23" t="s">
        <v>210</v>
      </c>
      <c r="F5" s="17" t="s">
        <v>30</v>
      </c>
      <c r="G5" s="17" t="s">
        <v>30</v>
      </c>
    </row>
    <row r="6" spans="1:7" s="3" customFormat="1" ht="12.75" x14ac:dyDescent="0.2">
      <c r="A6" s="18">
        <v>1</v>
      </c>
      <c r="B6" s="19">
        <v>2</v>
      </c>
      <c r="C6" s="168">
        <v>3</v>
      </c>
      <c r="D6" s="168">
        <v>4</v>
      </c>
      <c r="E6" s="173">
        <v>5</v>
      </c>
      <c r="F6" s="19" t="s">
        <v>169</v>
      </c>
      <c r="G6" s="19" t="s">
        <v>230</v>
      </c>
    </row>
    <row r="7" spans="1:7" s="3" customFormat="1" ht="12.75" x14ac:dyDescent="0.2">
      <c r="A7" s="13" t="s">
        <v>34</v>
      </c>
      <c r="B7" s="20"/>
      <c r="C7" s="169"/>
      <c r="D7" s="21"/>
      <c r="E7" s="219"/>
      <c r="F7" s="22"/>
      <c r="G7" s="22"/>
    </row>
    <row r="8" spans="1:7" s="2" customFormat="1" ht="17.25" customHeight="1" x14ac:dyDescent="0.25">
      <c r="A8" s="13" t="s">
        <v>32</v>
      </c>
      <c r="B8" s="174">
        <f>B9</f>
        <v>41977396.590000004</v>
      </c>
      <c r="C8" s="170">
        <f>C9</f>
        <v>99623867</v>
      </c>
      <c r="D8" s="170">
        <f>D9</f>
        <v>99623867</v>
      </c>
      <c r="E8" s="220">
        <f>E9</f>
        <v>48818337.960000001</v>
      </c>
      <c r="F8" s="175">
        <f>E8/B8*100</f>
        <v>116.29672615673758</v>
      </c>
      <c r="G8" s="112">
        <f>SUM(E8/C8*100)</f>
        <v>49.002653109219303</v>
      </c>
    </row>
    <row r="9" spans="1:7" s="2" customFormat="1" ht="15" x14ac:dyDescent="0.25">
      <c r="A9" s="14" t="s">
        <v>33</v>
      </c>
      <c r="B9" s="221">
        <v>41977396.590000004</v>
      </c>
      <c r="C9" s="171">
        <v>99623867</v>
      </c>
      <c r="D9" s="171">
        <v>99623867</v>
      </c>
      <c r="E9" s="221">
        <v>48818337.960000001</v>
      </c>
      <c r="F9" s="175">
        <f t="shared" ref="F9:F10" si="0">E9/B9*100</f>
        <v>116.29672615673758</v>
      </c>
      <c r="G9" s="112">
        <f t="shared" ref="G9:G10" si="1">SUM(E9/C9*100)</f>
        <v>49.002653109219303</v>
      </c>
    </row>
    <row r="10" spans="1:7" s="2" customFormat="1" ht="15" x14ac:dyDescent="0.25">
      <c r="A10" s="15" t="s">
        <v>35</v>
      </c>
      <c r="B10" s="176">
        <f>B9</f>
        <v>41977396.590000004</v>
      </c>
      <c r="C10" s="172">
        <f>C8</f>
        <v>99623867</v>
      </c>
      <c r="D10" s="172">
        <f>D8</f>
        <v>99623867</v>
      </c>
      <c r="E10" s="222">
        <f>E9</f>
        <v>48818337.960000001</v>
      </c>
      <c r="F10" s="175">
        <f t="shared" si="0"/>
        <v>116.29672615673758</v>
      </c>
      <c r="G10" s="112">
        <f t="shared" si="1"/>
        <v>49.002653109219303</v>
      </c>
    </row>
    <row r="13" spans="1:7" x14ac:dyDescent="0.25">
      <c r="C13" s="218"/>
    </row>
    <row r="14" spans="1:7" x14ac:dyDescent="0.25">
      <c r="C14" s="218"/>
    </row>
  </sheetData>
  <mergeCells count="3">
    <mergeCell ref="A1:G1"/>
    <mergeCell ref="A4:G4"/>
    <mergeCell ref="A3:G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H176"/>
  <sheetViews>
    <sheetView tabSelected="1" topLeftCell="A28" zoomScaleNormal="100" workbookViewId="0">
      <selection activeCell="E39" sqref="E39"/>
    </sheetView>
  </sheetViews>
  <sheetFormatPr defaultColWidth="11.42578125" defaultRowHeight="18" x14ac:dyDescent="0.25"/>
  <cols>
    <col min="1" max="1" width="8" style="5" customWidth="1"/>
    <col min="2" max="2" width="58.28515625" style="5" customWidth="1"/>
    <col min="3" max="4" width="13.85546875" style="5" customWidth="1"/>
    <col min="5" max="5" width="13.28515625" style="5" customWidth="1"/>
    <col min="6" max="6" width="12.140625" style="5" customWidth="1"/>
    <col min="7" max="7" width="21" style="4" bestFit="1" customWidth="1"/>
    <col min="8" max="8" width="15.42578125" style="4" bestFit="1" customWidth="1"/>
    <col min="9" max="252" width="11.42578125" style="4"/>
    <col min="253" max="253" width="8" style="4" customWidth="1"/>
    <col min="254" max="254" width="40.140625" style="4" customWidth="1"/>
    <col min="255" max="258" width="13.85546875" style="4" customWidth="1"/>
    <col min="259" max="259" width="12.42578125" style="4" customWidth="1"/>
    <col min="260" max="260" width="8.7109375" style="4" customWidth="1"/>
    <col min="261" max="261" width="24.140625" style="4" customWidth="1"/>
    <col min="262" max="262" width="11.42578125" style="4"/>
    <col min="263" max="263" width="21" style="4" bestFit="1" customWidth="1"/>
    <col min="264" max="508" width="11.42578125" style="4"/>
    <col min="509" max="509" width="8" style="4" customWidth="1"/>
    <col min="510" max="510" width="40.140625" style="4" customWidth="1"/>
    <col min="511" max="514" width="13.85546875" style="4" customWidth="1"/>
    <col min="515" max="515" width="12.42578125" style="4" customWidth="1"/>
    <col min="516" max="516" width="8.7109375" style="4" customWidth="1"/>
    <col min="517" max="517" width="24.140625" style="4" customWidth="1"/>
    <col min="518" max="518" width="11.42578125" style="4"/>
    <col min="519" max="519" width="21" style="4" bestFit="1" customWidth="1"/>
    <col min="520" max="764" width="11.42578125" style="4"/>
    <col min="765" max="765" width="8" style="4" customWidth="1"/>
    <col min="766" max="766" width="40.140625" style="4" customWidth="1"/>
    <col min="767" max="770" width="13.85546875" style="4" customWidth="1"/>
    <col min="771" max="771" width="12.42578125" style="4" customWidth="1"/>
    <col min="772" max="772" width="8.7109375" style="4" customWidth="1"/>
    <col min="773" max="773" width="24.140625" style="4" customWidth="1"/>
    <col min="774" max="774" width="11.42578125" style="4"/>
    <col min="775" max="775" width="21" style="4" bestFit="1" customWidth="1"/>
    <col min="776" max="1020" width="11.42578125" style="4"/>
    <col min="1021" max="1021" width="8" style="4" customWidth="1"/>
    <col min="1022" max="1022" width="40.140625" style="4" customWidth="1"/>
    <col min="1023" max="1026" width="13.85546875" style="4" customWidth="1"/>
    <col min="1027" max="1027" width="12.42578125" style="4" customWidth="1"/>
    <col min="1028" max="1028" width="8.7109375" style="4" customWidth="1"/>
    <col min="1029" max="1029" width="24.140625" style="4" customWidth="1"/>
    <col min="1030" max="1030" width="11.42578125" style="4"/>
    <col min="1031" max="1031" width="21" style="4" bestFit="1" customWidth="1"/>
    <col min="1032" max="1276" width="11.42578125" style="4"/>
    <col min="1277" max="1277" width="8" style="4" customWidth="1"/>
    <col min="1278" max="1278" width="40.140625" style="4" customWidth="1"/>
    <col min="1279" max="1282" width="13.85546875" style="4" customWidth="1"/>
    <col min="1283" max="1283" width="12.42578125" style="4" customWidth="1"/>
    <col min="1284" max="1284" width="8.7109375" style="4" customWidth="1"/>
    <col min="1285" max="1285" width="24.140625" style="4" customWidth="1"/>
    <col min="1286" max="1286" width="11.42578125" style="4"/>
    <col min="1287" max="1287" width="21" style="4" bestFit="1" customWidth="1"/>
    <col min="1288" max="1532" width="11.42578125" style="4"/>
    <col min="1533" max="1533" width="8" style="4" customWidth="1"/>
    <col min="1534" max="1534" width="40.140625" style="4" customWidth="1"/>
    <col min="1535" max="1538" width="13.85546875" style="4" customWidth="1"/>
    <col min="1539" max="1539" width="12.42578125" style="4" customWidth="1"/>
    <col min="1540" max="1540" width="8.7109375" style="4" customWidth="1"/>
    <col min="1541" max="1541" width="24.140625" style="4" customWidth="1"/>
    <col min="1542" max="1542" width="11.42578125" style="4"/>
    <col min="1543" max="1543" width="21" style="4" bestFit="1" customWidth="1"/>
    <col min="1544" max="1788" width="11.42578125" style="4"/>
    <col min="1789" max="1789" width="8" style="4" customWidth="1"/>
    <col min="1790" max="1790" width="40.140625" style="4" customWidth="1"/>
    <col min="1791" max="1794" width="13.85546875" style="4" customWidth="1"/>
    <col min="1795" max="1795" width="12.42578125" style="4" customWidth="1"/>
    <col min="1796" max="1796" width="8.7109375" style="4" customWidth="1"/>
    <col min="1797" max="1797" width="24.140625" style="4" customWidth="1"/>
    <col min="1798" max="1798" width="11.42578125" style="4"/>
    <col min="1799" max="1799" width="21" style="4" bestFit="1" customWidth="1"/>
    <col min="1800" max="2044" width="11.42578125" style="4"/>
    <col min="2045" max="2045" width="8" style="4" customWidth="1"/>
    <col min="2046" max="2046" width="40.140625" style="4" customWidth="1"/>
    <col min="2047" max="2050" width="13.85546875" style="4" customWidth="1"/>
    <col min="2051" max="2051" width="12.42578125" style="4" customWidth="1"/>
    <col min="2052" max="2052" width="8.7109375" style="4" customWidth="1"/>
    <col min="2053" max="2053" width="24.140625" style="4" customWidth="1"/>
    <col min="2054" max="2054" width="11.42578125" style="4"/>
    <col min="2055" max="2055" width="21" style="4" bestFit="1" customWidth="1"/>
    <col min="2056" max="2300" width="11.42578125" style="4"/>
    <col min="2301" max="2301" width="8" style="4" customWidth="1"/>
    <col min="2302" max="2302" width="40.140625" style="4" customWidth="1"/>
    <col min="2303" max="2306" width="13.85546875" style="4" customWidth="1"/>
    <col min="2307" max="2307" width="12.42578125" style="4" customWidth="1"/>
    <col min="2308" max="2308" width="8.7109375" style="4" customWidth="1"/>
    <col min="2309" max="2309" width="24.140625" style="4" customWidth="1"/>
    <col min="2310" max="2310" width="11.42578125" style="4"/>
    <col min="2311" max="2311" width="21" style="4" bestFit="1" customWidth="1"/>
    <col min="2312" max="2556" width="11.42578125" style="4"/>
    <col min="2557" max="2557" width="8" style="4" customWidth="1"/>
    <col min="2558" max="2558" width="40.140625" style="4" customWidth="1"/>
    <col min="2559" max="2562" width="13.85546875" style="4" customWidth="1"/>
    <col min="2563" max="2563" width="12.42578125" style="4" customWidth="1"/>
    <col min="2564" max="2564" width="8.7109375" style="4" customWidth="1"/>
    <col min="2565" max="2565" width="24.140625" style="4" customWidth="1"/>
    <col min="2566" max="2566" width="11.42578125" style="4"/>
    <col min="2567" max="2567" width="21" style="4" bestFit="1" customWidth="1"/>
    <col min="2568" max="2812" width="11.42578125" style="4"/>
    <col min="2813" max="2813" width="8" style="4" customWidth="1"/>
    <col min="2814" max="2814" width="40.140625" style="4" customWidth="1"/>
    <col min="2815" max="2818" width="13.85546875" style="4" customWidth="1"/>
    <col min="2819" max="2819" width="12.42578125" style="4" customWidth="1"/>
    <col min="2820" max="2820" width="8.7109375" style="4" customWidth="1"/>
    <col min="2821" max="2821" width="24.140625" style="4" customWidth="1"/>
    <col min="2822" max="2822" width="11.42578125" style="4"/>
    <col min="2823" max="2823" width="21" style="4" bestFit="1" customWidth="1"/>
    <col min="2824" max="3068" width="11.42578125" style="4"/>
    <col min="3069" max="3069" width="8" style="4" customWidth="1"/>
    <col min="3070" max="3070" width="40.140625" style="4" customWidth="1"/>
    <col min="3071" max="3074" width="13.85546875" style="4" customWidth="1"/>
    <col min="3075" max="3075" width="12.42578125" style="4" customWidth="1"/>
    <col min="3076" max="3076" width="8.7109375" style="4" customWidth="1"/>
    <col min="3077" max="3077" width="24.140625" style="4" customWidth="1"/>
    <col min="3078" max="3078" width="11.42578125" style="4"/>
    <col min="3079" max="3079" width="21" style="4" bestFit="1" customWidth="1"/>
    <col min="3080" max="3324" width="11.42578125" style="4"/>
    <col min="3325" max="3325" width="8" style="4" customWidth="1"/>
    <col min="3326" max="3326" width="40.140625" style="4" customWidth="1"/>
    <col min="3327" max="3330" width="13.85546875" style="4" customWidth="1"/>
    <col min="3331" max="3331" width="12.42578125" style="4" customWidth="1"/>
    <col min="3332" max="3332" width="8.7109375" style="4" customWidth="1"/>
    <col min="3333" max="3333" width="24.140625" style="4" customWidth="1"/>
    <col min="3334" max="3334" width="11.42578125" style="4"/>
    <col min="3335" max="3335" width="21" style="4" bestFit="1" customWidth="1"/>
    <col min="3336" max="3580" width="11.42578125" style="4"/>
    <col min="3581" max="3581" width="8" style="4" customWidth="1"/>
    <col min="3582" max="3582" width="40.140625" style="4" customWidth="1"/>
    <col min="3583" max="3586" width="13.85546875" style="4" customWidth="1"/>
    <col min="3587" max="3587" width="12.42578125" style="4" customWidth="1"/>
    <col min="3588" max="3588" width="8.7109375" style="4" customWidth="1"/>
    <col min="3589" max="3589" width="24.140625" style="4" customWidth="1"/>
    <col min="3590" max="3590" width="11.42578125" style="4"/>
    <col min="3591" max="3591" width="21" style="4" bestFit="1" customWidth="1"/>
    <col min="3592" max="3836" width="11.42578125" style="4"/>
    <col min="3837" max="3837" width="8" style="4" customWidth="1"/>
    <col min="3838" max="3838" width="40.140625" style="4" customWidth="1"/>
    <col min="3839" max="3842" width="13.85546875" style="4" customWidth="1"/>
    <col min="3843" max="3843" width="12.42578125" style="4" customWidth="1"/>
    <col min="3844" max="3844" width="8.7109375" style="4" customWidth="1"/>
    <col min="3845" max="3845" width="24.140625" style="4" customWidth="1"/>
    <col min="3846" max="3846" width="11.42578125" style="4"/>
    <col min="3847" max="3847" width="21" style="4" bestFit="1" customWidth="1"/>
    <col min="3848" max="4092" width="11.42578125" style="4"/>
    <col min="4093" max="4093" width="8" style="4" customWidth="1"/>
    <col min="4094" max="4094" width="40.140625" style="4" customWidth="1"/>
    <col min="4095" max="4098" width="13.85546875" style="4" customWidth="1"/>
    <col min="4099" max="4099" width="12.42578125" style="4" customWidth="1"/>
    <col min="4100" max="4100" width="8.7109375" style="4" customWidth="1"/>
    <col min="4101" max="4101" width="24.140625" style="4" customWidth="1"/>
    <col min="4102" max="4102" width="11.42578125" style="4"/>
    <col min="4103" max="4103" width="21" style="4" bestFit="1" customWidth="1"/>
    <col min="4104" max="4348" width="11.42578125" style="4"/>
    <col min="4349" max="4349" width="8" style="4" customWidth="1"/>
    <col min="4350" max="4350" width="40.140625" style="4" customWidth="1"/>
    <col min="4351" max="4354" width="13.85546875" style="4" customWidth="1"/>
    <col min="4355" max="4355" width="12.42578125" style="4" customWidth="1"/>
    <col min="4356" max="4356" width="8.7109375" style="4" customWidth="1"/>
    <col min="4357" max="4357" width="24.140625" style="4" customWidth="1"/>
    <col min="4358" max="4358" width="11.42578125" style="4"/>
    <col min="4359" max="4359" width="21" style="4" bestFit="1" customWidth="1"/>
    <col min="4360" max="4604" width="11.42578125" style="4"/>
    <col min="4605" max="4605" width="8" style="4" customWidth="1"/>
    <col min="4606" max="4606" width="40.140625" style="4" customWidth="1"/>
    <col min="4607" max="4610" width="13.85546875" style="4" customWidth="1"/>
    <col min="4611" max="4611" width="12.42578125" style="4" customWidth="1"/>
    <col min="4612" max="4612" width="8.7109375" style="4" customWidth="1"/>
    <col min="4613" max="4613" width="24.140625" style="4" customWidth="1"/>
    <col min="4614" max="4614" width="11.42578125" style="4"/>
    <col min="4615" max="4615" width="21" style="4" bestFit="1" customWidth="1"/>
    <col min="4616" max="4860" width="11.42578125" style="4"/>
    <col min="4861" max="4861" width="8" style="4" customWidth="1"/>
    <col min="4862" max="4862" width="40.140625" style="4" customWidth="1"/>
    <col min="4863" max="4866" width="13.85546875" style="4" customWidth="1"/>
    <col min="4867" max="4867" width="12.42578125" style="4" customWidth="1"/>
    <col min="4868" max="4868" width="8.7109375" style="4" customWidth="1"/>
    <col min="4869" max="4869" width="24.140625" style="4" customWidth="1"/>
    <col min="4870" max="4870" width="11.42578125" style="4"/>
    <col min="4871" max="4871" width="21" style="4" bestFit="1" customWidth="1"/>
    <col min="4872" max="5116" width="11.42578125" style="4"/>
    <col min="5117" max="5117" width="8" style="4" customWidth="1"/>
    <col min="5118" max="5118" width="40.140625" style="4" customWidth="1"/>
    <col min="5119" max="5122" width="13.85546875" style="4" customWidth="1"/>
    <col min="5123" max="5123" width="12.42578125" style="4" customWidth="1"/>
    <col min="5124" max="5124" width="8.7109375" style="4" customWidth="1"/>
    <col min="5125" max="5125" width="24.140625" style="4" customWidth="1"/>
    <col min="5126" max="5126" width="11.42578125" style="4"/>
    <col min="5127" max="5127" width="21" style="4" bestFit="1" customWidth="1"/>
    <col min="5128" max="5372" width="11.42578125" style="4"/>
    <col min="5373" max="5373" width="8" style="4" customWidth="1"/>
    <col min="5374" max="5374" width="40.140625" style="4" customWidth="1"/>
    <col min="5375" max="5378" width="13.85546875" style="4" customWidth="1"/>
    <col min="5379" max="5379" width="12.42578125" style="4" customWidth="1"/>
    <col min="5380" max="5380" width="8.7109375" style="4" customWidth="1"/>
    <col min="5381" max="5381" width="24.140625" style="4" customWidth="1"/>
    <col min="5382" max="5382" width="11.42578125" style="4"/>
    <col min="5383" max="5383" width="21" style="4" bestFit="1" customWidth="1"/>
    <col min="5384" max="5628" width="11.42578125" style="4"/>
    <col min="5629" max="5629" width="8" style="4" customWidth="1"/>
    <col min="5630" max="5630" width="40.140625" style="4" customWidth="1"/>
    <col min="5631" max="5634" width="13.85546875" style="4" customWidth="1"/>
    <col min="5635" max="5635" width="12.42578125" style="4" customWidth="1"/>
    <col min="5636" max="5636" width="8.7109375" style="4" customWidth="1"/>
    <col min="5637" max="5637" width="24.140625" style="4" customWidth="1"/>
    <col min="5638" max="5638" width="11.42578125" style="4"/>
    <col min="5639" max="5639" width="21" style="4" bestFit="1" customWidth="1"/>
    <col min="5640" max="5884" width="11.42578125" style="4"/>
    <col min="5885" max="5885" width="8" style="4" customWidth="1"/>
    <col min="5886" max="5886" width="40.140625" style="4" customWidth="1"/>
    <col min="5887" max="5890" width="13.85546875" style="4" customWidth="1"/>
    <col min="5891" max="5891" width="12.42578125" style="4" customWidth="1"/>
    <col min="5892" max="5892" width="8.7109375" style="4" customWidth="1"/>
    <col min="5893" max="5893" width="24.140625" style="4" customWidth="1"/>
    <col min="5894" max="5894" width="11.42578125" style="4"/>
    <col min="5895" max="5895" width="21" style="4" bestFit="1" customWidth="1"/>
    <col min="5896" max="6140" width="11.42578125" style="4"/>
    <col min="6141" max="6141" width="8" style="4" customWidth="1"/>
    <col min="6142" max="6142" width="40.140625" style="4" customWidth="1"/>
    <col min="6143" max="6146" width="13.85546875" style="4" customWidth="1"/>
    <col min="6147" max="6147" width="12.42578125" style="4" customWidth="1"/>
    <col min="6148" max="6148" width="8.7109375" style="4" customWidth="1"/>
    <col min="6149" max="6149" width="24.140625" style="4" customWidth="1"/>
    <col min="6150" max="6150" width="11.42578125" style="4"/>
    <col min="6151" max="6151" width="21" style="4" bestFit="1" customWidth="1"/>
    <col min="6152" max="6396" width="11.42578125" style="4"/>
    <col min="6397" max="6397" width="8" style="4" customWidth="1"/>
    <col min="6398" max="6398" width="40.140625" style="4" customWidth="1"/>
    <col min="6399" max="6402" width="13.85546875" style="4" customWidth="1"/>
    <col min="6403" max="6403" width="12.42578125" style="4" customWidth="1"/>
    <col min="6404" max="6404" width="8.7109375" style="4" customWidth="1"/>
    <col min="6405" max="6405" width="24.140625" style="4" customWidth="1"/>
    <col min="6406" max="6406" width="11.42578125" style="4"/>
    <col min="6407" max="6407" width="21" style="4" bestFit="1" customWidth="1"/>
    <col min="6408" max="6652" width="11.42578125" style="4"/>
    <col min="6653" max="6653" width="8" style="4" customWidth="1"/>
    <col min="6654" max="6654" width="40.140625" style="4" customWidth="1"/>
    <col min="6655" max="6658" width="13.85546875" style="4" customWidth="1"/>
    <col min="6659" max="6659" width="12.42578125" style="4" customWidth="1"/>
    <col min="6660" max="6660" width="8.7109375" style="4" customWidth="1"/>
    <col min="6661" max="6661" width="24.140625" style="4" customWidth="1"/>
    <col min="6662" max="6662" width="11.42578125" style="4"/>
    <col min="6663" max="6663" width="21" style="4" bestFit="1" customWidth="1"/>
    <col min="6664" max="6908" width="11.42578125" style="4"/>
    <col min="6909" max="6909" width="8" style="4" customWidth="1"/>
    <col min="6910" max="6910" width="40.140625" style="4" customWidth="1"/>
    <col min="6911" max="6914" width="13.85546875" style="4" customWidth="1"/>
    <col min="6915" max="6915" width="12.42578125" style="4" customWidth="1"/>
    <col min="6916" max="6916" width="8.7109375" style="4" customWidth="1"/>
    <col min="6917" max="6917" width="24.140625" style="4" customWidth="1"/>
    <col min="6918" max="6918" width="11.42578125" style="4"/>
    <col min="6919" max="6919" width="21" style="4" bestFit="1" customWidth="1"/>
    <col min="6920" max="7164" width="11.42578125" style="4"/>
    <col min="7165" max="7165" width="8" style="4" customWidth="1"/>
    <col min="7166" max="7166" width="40.140625" style="4" customWidth="1"/>
    <col min="7167" max="7170" width="13.85546875" style="4" customWidth="1"/>
    <col min="7171" max="7171" width="12.42578125" style="4" customWidth="1"/>
    <col min="7172" max="7172" width="8.7109375" style="4" customWidth="1"/>
    <col min="7173" max="7173" width="24.140625" style="4" customWidth="1"/>
    <col min="7174" max="7174" width="11.42578125" style="4"/>
    <col min="7175" max="7175" width="21" style="4" bestFit="1" customWidth="1"/>
    <col min="7176" max="7420" width="11.42578125" style="4"/>
    <col min="7421" max="7421" width="8" style="4" customWidth="1"/>
    <col min="7422" max="7422" width="40.140625" style="4" customWidth="1"/>
    <col min="7423" max="7426" width="13.85546875" style="4" customWidth="1"/>
    <col min="7427" max="7427" width="12.42578125" style="4" customWidth="1"/>
    <col min="7428" max="7428" width="8.7109375" style="4" customWidth="1"/>
    <col min="7429" max="7429" width="24.140625" style="4" customWidth="1"/>
    <col min="7430" max="7430" width="11.42578125" style="4"/>
    <col min="7431" max="7431" width="21" style="4" bestFit="1" customWidth="1"/>
    <col min="7432" max="7676" width="11.42578125" style="4"/>
    <col min="7677" max="7677" width="8" style="4" customWidth="1"/>
    <col min="7678" max="7678" width="40.140625" style="4" customWidth="1"/>
    <col min="7679" max="7682" width="13.85546875" style="4" customWidth="1"/>
    <col min="7683" max="7683" width="12.42578125" style="4" customWidth="1"/>
    <col min="7684" max="7684" width="8.7109375" style="4" customWidth="1"/>
    <col min="7685" max="7685" width="24.140625" style="4" customWidth="1"/>
    <col min="7686" max="7686" width="11.42578125" style="4"/>
    <col min="7687" max="7687" width="21" style="4" bestFit="1" customWidth="1"/>
    <col min="7688" max="7932" width="11.42578125" style="4"/>
    <col min="7933" max="7933" width="8" style="4" customWidth="1"/>
    <col min="7934" max="7934" width="40.140625" style="4" customWidth="1"/>
    <col min="7935" max="7938" width="13.85546875" style="4" customWidth="1"/>
    <col min="7939" max="7939" width="12.42578125" style="4" customWidth="1"/>
    <col min="7940" max="7940" width="8.7109375" style="4" customWidth="1"/>
    <col min="7941" max="7941" width="24.140625" style="4" customWidth="1"/>
    <col min="7942" max="7942" width="11.42578125" style="4"/>
    <col min="7943" max="7943" width="21" style="4" bestFit="1" customWidth="1"/>
    <col min="7944" max="8188" width="11.42578125" style="4"/>
    <col min="8189" max="8189" width="8" style="4" customWidth="1"/>
    <col min="8190" max="8190" width="40.140625" style="4" customWidth="1"/>
    <col min="8191" max="8194" width="13.85546875" style="4" customWidth="1"/>
    <col min="8195" max="8195" width="12.42578125" style="4" customWidth="1"/>
    <col min="8196" max="8196" width="8.7109375" style="4" customWidth="1"/>
    <col min="8197" max="8197" width="24.140625" style="4" customWidth="1"/>
    <col min="8198" max="8198" width="11.42578125" style="4"/>
    <col min="8199" max="8199" width="21" style="4" bestFit="1" customWidth="1"/>
    <col min="8200" max="8444" width="11.42578125" style="4"/>
    <col min="8445" max="8445" width="8" style="4" customWidth="1"/>
    <col min="8446" max="8446" width="40.140625" style="4" customWidth="1"/>
    <col min="8447" max="8450" width="13.85546875" style="4" customWidth="1"/>
    <col min="8451" max="8451" width="12.42578125" style="4" customWidth="1"/>
    <col min="8452" max="8452" width="8.7109375" style="4" customWidth="1"/>
    <col min="8453" max="8453" width="24.140625" style="4" customWidth="1"/>
    <col min="8454" max="8454" width="11.42578125" style="4"/>
    <col min="8455" max="8455" width="21" style="4" bestFit="1" customWidth="1"/>
    <col min="8456" max="8700" width="11.42578125" style="4"/>
    <col min="8701" max="8701" width="8" style="4" customWidth="1"/>
    <col min="8702" max="8702" width="40.140625" style="4" customWidth="1"/>
    <col min="8703" max="8706" width="13.85546875" style="4" customWidth="1"/>
    <col min="8707" max="8707" width="12.42578125" style="4" customWidth="1"/>
    <col min="8708" max="8708" width="8.7109375" style="4" customWidth="1"/>
    <col min="8709" max="8709" width="24.140625" style="4" customWidth="1"/>
    <col min="8710" max="8710" width="11.42578125" style="4"/>
    <col min="8711" max="8711" width="21" style="4" bestFit="1" customWidth="1"/>
    <col min="8712" max="8956" width="11.42578125" style="4"/>
    <col min="8957" max="8957" width="8" style="4" customWidth="1"/>
    <col min="8958" max="8958" width="40.140625" style="4" customWidth="1"/>
    <col min="8959" max="8962" width="13.85546875" style="4" customWidth="1"/>
    <col min="8963" max="8963" width="12.42578125" style="4" customWidth="1"/>
    <col min="8964" max="8964" width="8.7109375" style="4" customWidth="1"/>
    <col min="8965" max="8965" width="24.140625" style="4" customWidth="1"/>
    <col min="8966" max="8966" width="11.42578125" style="4"/>
    <col min="8967" max="8967" width="21" style="4" bestFit="1" customWidth="1"/>
    <col min="8968" max="9212" width="11.42578125" style="4"/>
    <col min="9213" max="9213" width="8" style="4" customWidth="1"/>
    <col min="9214" max="9214" width="40.140625" style="4" customWidth="1"/>
    <col min="9215" max="9218" width="13.85546875" style="4" customWidth="1"/>
    <col min="9219" max="9219" width="12.42578125" style="4" customWidth="1"/>
    <col min="9220" max="9220" width="8.7109375" style="4" customWidth="1"/>
    <col min="9221" max="9221" width="24.140625" style="4" customWidth="1"/>
    <col min="9222" max="9222" width="11.42578125" style="4"/>
    <col min="9223" max="9223" width="21" style="4" bestFit="1" customWidth="1"/>
    <col min="9224" max="9468" width="11.42578125" style="4"/>
    <col min="9469" max="9469" width="8" style="4" customWidth="1"/>
    <col min="9470" max="9470" width="40.140625" style="4" customWidth="1"/>
    <col min="9471" max="9474" width="13.85546875" style="4" customWidth="1"/>
    <col min="9475" max="9475" width="12.42578125" style="4" customWidth="1"/>
    <col min="9476" max="9476" width="8.7109375" style="4" customWidth="1"/>
    <col min="9477" max="9477" width="24.140625" style="4" customWidth="1"/>
    <col min="9478" max="9478" width="11.42578125" style="4"/>
    <col min="9479" max="9479" width="21" style="4" bestFit="1" customWidth="1"/>
    <col min="9480" max="9724" width="11.42578125" style="4"/>
    <col min="9725" max="9725" width="8" style="4" customWidth="1"/>
    <col min="9726" max="9726" width="40.140625" style="4" customWidth="1"/>
    <col min="9727" max="9730" width="13.85546875" style="4" customWidth="1"/>
    <col min="9731" max="9731" width="12.42578125" style="4" customWidth="1"/>
    <col min="9732" max="9732" width="8.7109375" style="4" customWidth="1"/>
    <col min="9733" max="9733" width="24.140625" style="4" customWidth="1"/>
    <col min="9734" max="9734" width="11.42578125" style="4"/>
    <col min="9735" max="9735" width="21" style="4" bestFit="1" customWidth="1"/>
    <col min="9736" max="9980" width="11.42578125" style="4"/>
    <col min="9981" max="9981" width="8" style="4" customWidth="1"/>
    <col min="9982" max="9982" width="40.140625" style="4" customWidth="1"/>
    <col min="9983" max="9986" width="13.85546875" style="4" customWidth="1"/>
    <col min="9987" max="9987" width="12.42578125" style="4" customWidth="1"/>
    <col min="9988" max="9988" width="8.7109375" style="4" customWidth="1"/>
    <col min="9989" max="9989" width="24.140625" style="4" customWidth="1"/>
    <col min="9990" max="9990" width="11.42578125" style="4"/>
    <col min="9991" max="9991" width="21" style="4" bestFit="1" customWidth="1"/>
    <col min="9992" max="10236" width="11.42578125" style="4"/>
    <col min="10237" max="10237" width="8" style="4" customWidth="1"/>
    <col min="10238" max="10238" width="40.140625" style="4" customWidth="1"/>
    <col min="10239" max="10242" width="13.85546875" style="4" customWidth="1"/>
    <col min="10243" max="10243" width="12.42578125" style="4" customWidth="1"/>
    <col min="10244" max="10244" width="8.7109375" style="4" customWidth="1"/>
    <col min="10245" max="10245" width="24.140625" style="4" customWidth="1"/>
    <col min="10246" max="10246" width="11.42578125" style="4"/>
    <col min="10247" max="10247" width="21" style="4" bestFit="1" customWidth="1"/>
    <col min="10248" max="10492" width="11.42578125" style="4"/>
    <col min="10493" max="10493" width="8" style="4" customWidth="1"/>
    <col min="10494" max="10494" width="40.140625" style="4" customWidth="1"/>
    <col min="10495" max="10498" width="13.85546875" style="4" customWidth="1"/>
    <col min="10499" max="10499" width="12.42578125" style="4" customWidth="1"/>
    <col min="10500" max="10500" width="8.7109375" style="4" customWidth="1"/>
    <col min="10501" max="10501" width="24.140625" style="4" customWidth="1"/>
    <col min="10502" max="10502" width="11.42578125" style="4"/>
    <col min="10503" max="10503" width="21" style="4" bestFit="1" customWidth="1"/>
    <col min="10504" max="10748" width="11.42578125" style="4"/>
    <col min="10749" max="10749" width="8" style="4" customWidth="1"/>
    <col min="10750" max="10750" width="40.140625" style="4" customWidth="1"/>
    <col min="10751" max="10754" width="13.85546875" style="4" customWidth="1"/>
    <col min="10755" max="10755" width="12.42578125" style="4" customWidth="1"/>
    <col min="10756" max="10756" width="8.7109375" style="4" customWidth="1"/>
    <col min="10757" max="10757" width="24.140625" style="4" customWidth="1"/>
    <col min="10758" max="10758" width="11.42578125" style="4"/>
    <col min="10759" max="10759" width="21" style="4" bestFit="1" customWidth="1"/>
    <col min="10760" max="11004" width="11.42578125" style="4"/>
    <col min="11005" max="11005" width="8" style="4" customWidth="1"/>
    <col min="11006" max="11006" width="40.140625" style="4" customWidth="1"/>
    <col min="11007" max="11010" width="13.85546875" style="4" customWidth="1"/>
    <col min="11011" max="11011" width="12.42578125" style="4" customWidth="1"/>
    <col min="11012" max="11012" width="8.7109375" style="4" customWidth="1"/>
    <col min="11013" max="11013" width="24.140625" style="4" customWidth="1"/>
    <col min="11014" max="11014" width="11.42578125" style="4"/>
    <col min="11015" max="11015" width="21" style="4" bestFit="1" customWidth="1"/>
    <col min="11016" max="11260" width="11.42578125" style="4"/>
    <col min="11261" max="11261" width="8" style="4" customWidth="1"/>
    <col min="11262" max="11262" width="40.140625" style="4" customWidth="1"/>
    <col min="11263" max="11266" width="13.85546875" style="4" customWidth="1"/>
    <col min="11267" max="11267" width="12.42578125" style="4" customWidth="1"/>
    <col min="11268" max="11268" width="8.7109375" style="4" customWidth="1"/>
    <col min="11269" max="11269" width="24.140625" style="4" customWidth="1"/>
    <col min="11270" max="11270" width="11.42578125" style="4"/>
    <col min="11271" max="11271" width="21" style="4" bestFit="1" customWidth="1"/>
    <col min="11272" max="11516" width="11.42578125" style="4"/>
    <col min="11517" max="11517" width="8" style="4" customWidth="1"/>
    <col min="11518" max="11518" width="40.140625" style="4" customWidth="1"/>
    <col min="11519" max="11522" width="13.85546875" style="4" customWidth="1"/>
    <col min="11523" max="11523" width="12.42578125" style="4" customWidth="1"/>
    <col min="11524" max="11524" width="8.7109375" style="4" customWidth="1"/>
    <col min="11525" max="11525" width="24.140625" style="4" customWidth="1"/>
    <col min="11526" max="11526" width="11.42578125" style="4"/>
    <col min="11527" max="11527" width="21" style="4" bestFit="1" customWidth="1"/>
    <col min="11528" max="11772" width="11.42578125" style="4"/>
    <col min="11773" max="11773" width="8" style="4" customWidth="1"/>
    <col min="11774" max="11774" width="40.140625" style="4" customWidth="1"/>
    <col min="11775" max="11778" width="13.85546875" style="4" customWidth="1"/>
    <col min="11779" max="11779" width="12.42578125" style="4" customWidth="1"/>
    <col min="11780" max="11780" width="8.7109375" style="4" customWidth="1"/>
    <col min="11781" max="11781" width="24.140625" style="4" customWidth="1"/>
    <col min="11782" max="11782" width="11.42578125" style="4"/>
    <col min="11783" max="11783" width="21" style="4" bestFit="1" customWidth="1"/>
    <col min="11784" max="12028" width="11.42578125" style="4"/>
    <col min="12029" max="12029" width="8" style="4" customWidth="1"/>
    <col min="12030" max="12030" width="40.140625" style="4" customWidth="1"/>
    <col min="12031" max="12034" width="13.85546875" style="4" customWidth="1"/>
    <col min="12035" max="12035" width="12.42578125" style="4" customWidth="1"/>
    <col min="12036" max="12036" width="8.7109375" style="4" customWidth="1"/>
    <col min="12037" max="12037" width="24.140625" style="4" customWidth="1"/>
    <col min="12038" max="12038" width="11.42578125" style="4"/>
    <col min="12039" max="12039" width="21" style="4" bestFit="1" customWidth="1"/>
    <col min="12040" max="12284" width="11.42578125" style="4"/>
    <col min="12285" max="12285" width="8" style="4" customWidth="1"/>
    <col min="12286" max="12286" width="40.140625" style="4" customWidth="1"/>
    <col min="12287" max="12290" width="13.85546875" style="4" customWidth="1"/>
    <col min="12291" max="12291" width="12.42578125" style="4" customWidth="1"/>
    <col min="12292" max="12292" width="8.7109375" style="4" customWidth="1"/>
    <col min="12293" max="12293" width="24.140625" style="4" customWidth="1"/>
    <col min="12294" max="12294" width="11.42578125" style="4"/>
    <col min="12295" max="12295" width="21" style="4" bestFit="1" customWidth="1"/>
    <col min="12296" max="12540" width="11.42578125" style="4"/>
    <col min="12541" max="12541" width="8" style="4" customWidth="1"/>
    <col min="12542" max="12542" width="40.140625" style="4" customWidth="1"/>
    <col min="12543" max="12546" width="13.85546875" style="4" customWidth="1"/>
    <col min="12547" max="12547" width="12.42578125" style="4" customWidth="1"/>
    <col min="12548" max="12548" width="8.7109375" style="4" customWidth="1"/>
    <col min="12549" max="12549" width="24.140625" style="4" customWidth="1"/>
    <col min="12550" max="12550" width="11.42578125" style="4"/>
    <col min="12551" max="12551" width="21" style="4" bestFit="1" customWidth="1"/>
    <col min="12552" max="12796" width="11.42578125" style="4"/>
    <col min="12797" max="12797" width="8" style="4" customWidth="1"/>
    <col min="12798" max="12798" width="40.140625" style="4" customWidth="1"/>
    <col min="12799" max="12802" width="13.85546875" style="4" customWidth="1"/>
    <col min="12803" max="12803" width="12.42578125" style="4" customWidth="1"/>
    <col min="12804" max="12804" width="8.7109375" style="4" customWidth="1"/>
    <col min="12805" max="12805" width="24.140625" style="4" customWidth="1"/>
    <col min="12806" max="12806" width="11.42578125" style="4"/>
    <col min="12807" max="12807" width="21" style="4" bestFit="1" customWidth="1"/>
    <col min="12808" max="13052" width="11.42578125" style="4"/>
    <col min="13053" max="13053" width="8" style="4" customWidth="1"/>
    <col min="13054" max="13054" width="40.140625" style="4" customWidth="1"/>
    <col min="13055" max="13058" width="13.85546875" style="4" customWidth="1"/>
    <col min="13059" max="13059" width="12.42578125" style="4" customWidth="1"/>
    <col min="13060" max="13060" width="8.7109375" style="4" customWidth="1"/>
    <col min="13061" max="13061" width="24.140625" style="4" customWidth="1"/>
    <col min="13062" max="13062" width="11.42578125" style="4"/>
    <col min="13063" max="13063" width="21" style="4" bestFit="1" customWidth="1"/>
    <col min="13064" max="13308" width="11.42578125" style="4"/>
    <col min="13309" max="13309" width="8" style="4" customWidth="1"/>
    <col min="13310" max="13310" width="40.140625" style="4" customWidth="1"/>
    <col min="13311" max="13314" width="13.85546875" style="4" customWidth="1"/>
    <col min="13315" max="13315" width="12.42578125" style="4" customWidth="1"/>
    <col min="13316" max="13316" width="8.7109375" style="4" customWidth="1"/>
    <col min="13317" max="13317" width="24.140625" style="4" customWidth="1"/>
    <col min="13318" max="13318" width="11.42578125" style="4"/>
    <col min="13319" max="13319" width="21" style="4" bestFit="1" customWidth="1"/>
    <col min="13320" max="13564" width="11.42578125" style="4"/>
    <col min="13565" max="13565" width="8" style="4" customWidth="1"/>
    <col min="13566" max="13566" width="40.140625" style="4" customWidth="1"/>
    <col min="13567" max="13570" width="13.85546875" style="4" customWidth="1"/>
    <col min="13571" max="13571" width="12.42578125" style="4" customWidth="1"/>
    <col min="13572" max="13572" width="8.7109375" style="4" customWidth="1"/>
    <col min="13573" max="13573" width="24.140625" style="4" customWidth="1"/>
    <col min="13574" max="13574" width="11.42578125" style="4"/>
    <col min="13575" max="13575" width="21" style="4" bestFit="1" customWidth="1"/>
    <col min="13576" max="13820" width="11.42578125" style="4"/>
    <col min="13821" max="13821" width="8" style="4" customWidth="1"/>
    <col min="13822" max="13822" width="40.140625" style="4" customWidth="1"/>
    <col min="13823" max="13826" width="13.85546875" style="4" customWidth="1"/>
    <col min="13827" max="13827" width="12.42578125" style="4" customWidth="1"/>
    <col min="13828" max="13828" width="8.7109375" style="4" customWidth="1"/>
    <col min="13829" max="13829" width="24.140625" style="4" customWidth="1"/>
    <col min="13830" max="13830" width="11.42578125" style="4"/>
    <col min="13831" max="13831" width="21" style="4" bestFit="1" customWidth="1"/>
    <col min="13832" max="14076" width="11.42578125" style="4"/>
    <col min="14077" max="14077" width="8" style="4" customWidth="1"/>
    <col min="14078" max="14078" width="40.140625" style="4" customWidth="1"/>
    <col min="14079" max="14082" width="13.85546875" style="4" customWidth="1"/>
    <col min="14083" max="14083" width="12.42578125" style="4" customWidth="1"/>
    <col min="14084" max="14084" width="8.7109375" style="4" customWidth="1"/>
    <col min="14085" max="14085" width="24.140625" style="4" customWidth="1"/>
    <col min="14086" max="14086" width="11.42578125" style="4"/>
    <col min="14087" max="14087" width="21" style="4" bestFit="1" customWidth="1"/>
    <col min="14088" max="14332" width="11.42578125" style="4"/>
    <col min="14333" max="14333" width="8" style="4" customWidth="1"/>
    <col min="14334" max="14334" width="40.140625" style="4" customWidth="1"/>
    <col min="14335" max="14338" width="13.85546875" style="4" customWidth="1"/>
    <col min="14339" max="14339" width="12.42578125" style="4" customWidth="1"/>
    <col min="14340" max="14340" width="8.7109375" style="4" customWidth="1"/>
    <col min="14341" max="14341" width="24.140625" style="4" customWidth="1"/>
    <col min="14342" max="14342" width="11.42578125" style="4"/>
    <col min="14343" max="14343" width="21" style="4" bestFit="1" customWidth="1"/>
    <col min="14344" max="14588" width="11.42578125" style="4"/>
    <col min="14589" max="14589" width="8" style="4" customWidth="1"/>
    <col min="14590" max="14590" width="40.140625" style="4" customWidth="1"/>
    <col min="14591" max="14594" width="13.85546875" style="4" customWidth="1"/>
    <col min="14595" max="14595" width="12.42578125" style="4" customWidth="1"/>
    <col min="14596" max="14596" width="8.7109375" style="4" customWidth="1"/>
    <col min="14597" max="14597" width="24.140625" style="4" customWidth="1"/>
    <col min="14598" max="14598" width="11.42578125" style="4"/>
    <col min="14599" max="14599" width="21" style="4" bestFit="1" customWidth="1"/>
    <col min="14600" max="14844" width="11.42578125" style="4"/>
    <col min="14845" max="14845" width="8" style="4" customWidth="1"/>
    <col min="14846" max="14846" width="40.140625" style="4" customWidth="1"/>
    <col min="14847" max="14850" width="13.85546875" style="4" customWidth="1"/>
    <col min="14851" max="14851" width="12.42578125" style="4" customWidth="1"/>
    <col min="14852" max="14852" width="8.7109375" style="4" customWidth="1"/>
    <col min="14853" max="14853" width="24.140625" style="4" customWidth="1"/>
    <col min="14854" max="14854" width="11.42578125" style="4"/>
    <col min="14855" max="14855" width="21" style="4" bestFit="1" customWidth="1"/>
    <col min="14856" max="15100" width="11.42578125" style="4"/>
    <col min="15101" max="15101" width="8" style="4" customWidth="1"/>
    <col min="15102" max="15102" width="40.140625" style="4" customWidth="1"/>
    <col min="15103" max="15106" width="13.85546875" style="4" customWidth="1"/>
    <col min="15107" max="15107" width="12.42578125" style="4" customWidth="1"/>
    <col min="15108" max="15108" width="8.7109375" style="4" customWidth="1"/>
    <col min="15109" max="15109" width="24.140625" style="4" customWidth="1"/>
    <col min="15110" max="15110" width="11.42578125" style="4"/>
    <col min="15111" max="15111" width="21" style="4" bestFit="1" customWidth="1"/>
    <col min="15112" max="15356" width="11.42578125" style="4"/>
    <col min="15357" max="15357" width="8" style="4" customWidth="1"/>
    <col min="15358" max="15358" width="40.140625" style="4" customWidth="1"/>
    <col min="15359" max="15362" width="13.85546875" style="4" customWidth="1"/>
    <col min="15363" max="15363" width="12.42578125" style="4" customWidth="1"/>
    <col min="15364" max="15364" width="8.7109375" style="4" customWidth="1"/>
    <col min="15365" max="15365" width="24.140625" style="4" customWidth="1"/>
    <col min="15366" max="15366" width="11.42578125" style="4"/>
    <col min="15367" max="15367" width="21" style="4" bestFit="1" customWidth="1"/>
    <col min="15368" max="15612" width="11.42578125" style="4"/>
    <col min="15613" max="15613" width="8" style="4" customWidth="1"/>
    <col min="15614" max="15614" width="40.140625" style="4" customWidth="1"/>
    <col min="15615" max="15618" width="13.85546875" style="4" customWidth="1"/>
    <col min="15619" max="15619" width="12.42578125" style="4" customWidth="1"/>
    <col min="15620" max="15620" width="8.7109375" style="4" customWidth="1"/>
    <col min="15621" max="15621" width="24.140625" style="4" customWidth="1"/>
    <col min="15622" max="15622" width="11.42578125" style="4"/>
    <col min="15623" max="15623" width="21" style="4" bestFit="1" customWidth="1"/>
    <col min="15624" max="15868" width="11.42578125" style="4"/>
    <col min="15869" max="15869" width="8" style="4" customWidth="1"/>
    <col min="15870" max="15870" width="40.140625" style="4" customWidth="1"/>
    <col min="15871" max="15874" width="13.85546875" style="4" customWidth="1"/>
    <col min="15875" max="15875" width="12.42578125" style="4" customWidth="1"/>
    <col min="15876" max="15876" width="8.7109375" style="4" customWidth="1"/>
    <col min="15877" max="15877" width="24.140625" style="4" customWidth="1"/>
    <col min="15878" max="15878" width="11.42578125" style="4"/>
    <col min="15879" max="15879" width="21" style="4" bestFit="1" customWidth="1"/>
    <col min="15880" max="16124" width="11.42578125" style="4"/>
    <col min="16125" max="16125" width="8" style="4" customWidth="1"/>
    <col min="16126" max="16126" width="40.140625" style="4" customWidth="1"/>
    <col min="16127" max="16130" width="13.85546875" style="4" customWidth="1"/>
    <col min="16131" max="16131" width="12.42578125" style="4" customWidth="1"/>
    <col min="16132" max="16132" width="8.7109375" style="4" customWidth="1"/>
    <col min="16133" max="16133" width="24.140625" style="4" customWidth="1"/>
    <col min="16134" max="16134" width="11.42578125" style="4"/>
    <col min="16135" max="16135" width="21" style="4" bestFit="1" customWidth="1"/>
    <col min="16136" max="16384" width="11.42578125" style="4"/>
  </cols>
  <sheetData>
    <row r="1" spans="1:8" x14ac:dyDescent="0.25">
      <c r="A1" s="324" t="s">
        <v>185</v>
      </c>
      <c r="B1" s="324"/>
      <c r="C1" s="324"/>
      <c r="D1" s="324"/>
      <c r="E1" s="324"/>
      <c r="F1" s="324"/>
    </row>
    <row r="3" spans="1:8" x14ac:dyDescent="0.25">
      <c r="A3" s="321" t="s">
        <v>186</v>
      </c>
      <c r="B3" s="321"/>
      <c r="C3" s="321"/>
      <c r="D3" s="321"/>
      <c r="E3" s="321"/>
      <c r="F3" s="321"/>
    </row>
    <row r="4" spans="1:8" x14ac:dyDescent="0.25">
      <c r="A4" s="321"/>
      <c r="B4" s="321"/>
      <c r="C4" s="321"/>
      <c r="D4" s="321"/>
      <c r="E4" s="321"/>
      <c r="F4" s="321"/>
    </row>
    <row r="5" spans="1:8" x14ac:dyDescent="0.25">
      <c r="A5" s="10" t="s">
        <v>50</v>
      </c>
      <c r="B5" s="10"/>
      <c r="C5" s="59"/>
      <c r="D5" s="59"/>
      <c r="E5" s="59"/>
      <c r="F5" s="59"/>
    </row>
    <row r="6" spans="1:8" ht="18" customHeight="1" x14ac:dyDescent="0.25">
      <c r="A6" s="10"/>
      <c r="B6" s="10"/>
      <c r="C6" s="10"/>
      <c r="D6" s="10"/>
    </row>
    <row r="7" spans="1:8" ht="39.75" customHeight="1" x14ac:dyDescent="0.25">
      <c r="A7" s="322" t="s">
        <v>12</v>
      </c>
      <c r="B7" s="323"/>
      <c r="C7" s="6" t="s">
        <v>204</v>
      </c>
      <c r="D7" s="6" t="s">
        <v>205</v>
      </c>
      <c r="E7" s="6" t="s">
        <v>206</v>
      </c>
      <c r="F7" s="6" t="s">
        <v>30</v>
      </c>
    </row>
    <row r="8" spans="1:8" x14ac:dyDescent="0.25">
      <c r="A8" s="7">
        <v>1</v>
      </c>
      <c r="B8" s="8">
        <v>2</v>
      </c>
      <c r="C8" s="9">
        <v>3</v>
      </c>
      <c r="D8" s="9">
        <v>4</v>
      </c>
      <c r="E8" s="9">
        <v>5</v>
      </c>
      <c r="F8" s="9" t="s">
        <v>228</v>
      </c>
    </row>
    <row r="9" spans="1:8" ht="18" customHeight="1" x14ac:dyDescent="0.25">
      <c r="A9" s="143">
        <v>32336</v>
      </c>
      <c r="B9" s="144" t="s">
        <v>54</v>
      </c>
      <c r="C9" s="140">
        <f>C21+C48</f>
        <v>99623867</v>
      </c>
      <c r="D9" s="140">
        <f>D21+D48</f>
        <v>99623867</v>
      </c>
      <c r="E9" s="141">
        <f>E21+E48</f>
        <v>48818337.960000001</v>
      </c>
      <c r="F9" s="244">
        <f>E9/C9*100</f>
        <v>49.002653109219303</v>
      </c>
    </row>
    <row r="10" spans="1:8" ht="18" customHeight="1" x14ac:dyDescent="0.25">
      <c r="A10" s="167"/>
      <c r="B10" s="194" t="s">
        <v>85</v>
      </c>
      <c r="C10" s="195">
        <v>5155826</v>
      </c>
      <c r="D10" s="195">
        <v>5155826</v>
      </c>
      <c r="E10" s="165">
        <v>909159.47</v>
      </c>
      <c r="F10" s="166">
        <f>E10/D10*100</f>
        <v>17.633633679647062</v>
      </c>
      <c r="G10" s="178"/>
    </row>
    <row r="11" spans="1:8" ht="18" customHeight="1" x14ac:dyDescent="0.25">
      <c r="A11" s="167"/>
      <c r="B11" s="123" t="s">
        <v>127</v>
      </c>
      <c r="C11" s="195">
        <v>848057</v>
      </c>
      <c r="D11" s="195">
        <v>848057</v>
      </c>
      <c r="E11" s="165">
        <v>273579.06</v>
      </c>
      <c r="F11" s="166">
        <f>E11/D11*100</f>
        <v>32.259513216682365</v>
      </c>
      <c r="G11" s="178"/>
      <c r="H11" s="178"/>
    </row>
    <row r="12" spans="1:8" ht="18" customHeight="1" x14ac:dyDescent="0.25">
      <c r="A12" s="167"/>
      <c r="B12" s="123" t="s">
        <v>172</v>
      </c>
      <c r="C12" s="260">
        <v>142498</v>
      </c>
      <c r="D12" s="260">
        <v>142498</v>
      </c>
      <c r="E12" s="165"/>
      <c r="F12" s="166">
        <f t="shared" ref="F12:F20" si="0">E12/D12*100</f>
        <v>0</v>
      </c>
      <c r="G12" s="179"/>
    </row>
    <row r="13" spans="1:8" ht="18" customHeight="1" x14ac:dyDescent="0.25">
      <c r="A13" s="167"/>
      <c r="B13" s="123" t="s">
        <v>129</v>
      </c>
      <c r="C13" s="195">
        <v>93460331</v>
      </c>
      <c r="D13" s="195">
        <v>93460331</v>
      </c>
      <c r="E13" s="165">
        <v>47553328.719999999</v>
      </c>
      <c r="F13" s="166">
        <f t="shared" si="0"/>
        <v>50.880762149237412</v>
      </c>
      <c r="G13" s="179"/>
    </row>
    <row r="14" spans="1:8" ht="18" customHeight="1" x14ac:dyDescent="0.25">
      <c r="A14" s="167"/>
      <c r="B14" s="123" t="s">
        <v>173</v>
      </c>
      <c r="C14" s="261">
        <v>1230171</v>
      </c>
      <c r="D14" s="261">
        <v>1230171</v>
      </c>
      <c r="E14" s="165"/>
      <c r="F14" s="166">
        <f t="shared" si="0"/>
        <v>0</v>
      </c>
    </row>
    <row r="15" spans="1:8" ht="18" customHeight="1" x14ac:dyDescent="0.25">
      <c r="A15" s="167"/>
      <c r="B15" s="123" t="s">
        <v>131</v>
      </c>
      <c r="C15" s="195">
        <v>46453</v>
      </c>
      <c r="D15" s="195">
        <v>46453</v>
      </c>
      <c r="E15" s="165">
        <v>1112.58</v>
      </c>
      <c r="F15" s="166">
        <f t="shared" si="0"/>
        <v>2.3950659806686327</v>
      </c>
    </row>
    <row r="16" spans="1:8" ht="27.75" customHeight="1" x14ac:dyDescent="0.25">
      <c r="A16" s="167"/>
      <c r="B16" s="262" t="s">
        <v>220</v>
      </c>
      <c r="C16" s="195">
        <v>40000</v>
      </c>
      <c r="D16" s="195">
        <v>40000</v>
      </c>
      <c r="E16" s="165">
        <v>74202.63</v>
      </c>
      <c r="F16" s="166">
        <f t="shared" si="0"/>
        <v>185.506575</v>
      </c>
    </row>
    <row r="17" spans="1:7" ht="18" customHeight="1" x14ac:dyDescent="0.25">
      <c r="A17" s="167"/>
      <c r="B17" s="123" t="s">
        <v>176</v>
      </c>
      <c r="C17" s="196"/>
      <c r="D17" s="196"/>
      <c r="E17" s="165"/>
      <c r="F17" s="166"/>
    </row>
    <row r="18" spans="1:7" ht="18" customHeight="1" x14ac:dyDescent="0.25">
      <c r="A18" s="167"/>
      <c r="B18" s="123" t="s">
        <v>133</v>
      </c>
      <c r="C18" s="195">
        <v>72700</v>
      </c>
      <c r="D18" s="195">
        <v>72700</v>
      </c>
      <c r="E18" s="165">
        <v>5436.75</v>
      </c>
      <c r="F18" s="166">
        <f t="shared" si="0"/>
        <v>7.4783356258596969</v>
      </c>
    </row>
    <row r="19" spans="1:7" ht="18" customHeight="1" x14ac:dyDescent="0.25">
      <c r="A19" s="167"/>
      <c r="B19" s="123" t="s">
        <v>177</v>
      </c>
      <c r="C19" s="260">
        <v>21496</v>
      </c>
      <c r="D19" s="260">
        <v>21496</v>
      </c>
      <c r="E19" s="165"/>
      <c r="F19" s="166">
        <f t="shared" si="0"/>
        <v>0</v>
      </c>
    </row>
    <row r="20" spans="1:7" ht="18" customHeight="1" x14ac:dyDescent="0.25">
      <c r="A20" s="167"/>
      <c r="B20" s="123" t="s">
        <v>178</v>
      </c>
      <c r="C20" s="195">
        <v>500</v>
      </c>
      <c r="D20" s="195">
        <v>500</v>
      </c>
      <c r="E20" s="165">
        <v>1518.75</v>
      </c>
      <c r="F20" s="166">
        <f t="shared" si="0"/>
        <v>303.75</v>
      </c>
    </row>
    <row r="21" spans="1:7" ht="18" customHeight="1" x14ac:dyDescent="0.25">
      <c r="A21" s="95">
        <v>3602</v>
      </c>
      <c r="B21" s="96" t="s">
        <v>55</v>
      </c>
      <c r="C21" s="97">
        <f>C22+C33</f>
        <v>4686831</v>
      </c>
      <c r="D21" s="97">
        <f t="shared" ref="D21:E21" si="1">D22+D33</f>
        <v>4686831</v>
      </c>
      <c r="E21" s="130">
        <f t="shared" si="1"/>
        <v>728864.83000000007</v>
      </c>
      <c r="F21" s="226">
        <f t="shared" ref="F21:F101" si="2">E21/C21*100</f>
        <v>15.551335859987272</v>
      </c>
    </row>
    <row r="22" spans="1:7" ht="25.5" x14ac:dyDescent="0.25">
      <c r="A22" s="98" t="s">
        <v>56</v>
      </c>
      <c r="B22" s="99" t="s">
        <v>57</v>
      </c>
      <c r="C22" s="97">
        <f>C24</f>
        <v>4480831</v>
      </c>
      <c r="D22" s="97">
        <f>D24</f>
        <v>4480831</v>
      </c>
      <c r="E22" s="130">
        <f>E24</f>
        <v>579435.18000000005</v>
      </c>
      <c r="F22" s="226">
        <f t="shared" si="2"/>
        <v>12.931422318761857</v>
      </c>
      <c r="G22" s="179"/>
    </row>
    <row r="23" spans="1:7" x14ac:dyDescent="0.25">
      <c r="A23" s="30">
        <v>1</v>
      </c>
      <c r="B23" s="31" t="s">
        <v>58</v>
      </c>
      <c r="C23" s="198">
        <f>C24</f>
        <v>4480831</v>
      </c>
      <c r="D23" s="198">
        <f>D24</f>
        <v>4480831</v>
      </c>
      <c r="E23" s="217">
        <f>E24</f>
        <v>579435.18000000005</v>
      </c>
      <c r="F23" s="223">
        <f>E23/D23*100</f>
        <v>12.931422318761857</v>
      </c>
    </row>
    <row r="24" spans="1:7" x14ac:dyDescent="0.25">
      <c r="A24" s="32">
        <v>11</v>
      </c>
      <c r="B24" s="31" t="s">
        <v>58</v>
      </c>
      <c r="C24" s="198">
        <f>C25</f>
        <v>4480831</v>
      </c>
      <c r="D24" s="198">
        <f t="shared" ref="D24:E24" si="3">D25</f>
        <v>4480831</v>
      </c>
      <c r="E24" s="281">
        <f t="shared" si="3"/>
        <v>579435.18000000005</v>
      </c>
      <c r="F24" s="223">
        <f t="shared" ref="F24:F30" si="4">E24/D24*100</f>
        <v>12.931422318761857</v>
      </c>
    </row>
    <row r="25" spans="1:7" x14ac:dyDescent="0.25">
      <c r="A25" s="34">
        <v>4</v>
      </c>
      <c r="B25" s="35" t="s">
        <v>7</v>
      </c>
      <c r="C25" s="199">
        <f>C27+C30+C26</f>
        <v>4480831</v>
      </c>
      <c r="D25" s="199">
        <f>D27+D30+D26</f>
        <v>4480831</v>
      </c>
      <c r="E25" s="230">
        <f>E27+E30</f>
        <v>579435.18000000005</v>
      </c>
      <c r="F25" s="223">
        <f t="shared" si="4"/>
        <v>12.931422318761857</v>
      </c>
    </row>
    <row r="26" spans="1:7" x14ac:dyDescent="0.25">
      <c r="A26" s="34">
        <v>41</v>
      </c>
      <c r="B26" s="202" t="s">
        <v>41</v>
      </c>
      <c r="C26" s="199">
        <v>139350</v>
      </c>
      <c r="D26" s="199">
        <v>139350</v>
      </c>
      <c r="E26" s="230"/>
      <c r="F26" s="223">
        <f t="shared" si="4"/>
        <v>0</v>
      </c>
    </row>
    <row r="27" spans="1:7" x14ac:dyDescent="0.25">
      <c r="A27" s="34">
        <v>42</v>
      </c>
      <c r="B27" s="35" t="s">
        <v>8</v>
      </c>
      <c r="C27" s="199">
        <v>4107481</v>
      </c>
      <c r="D27" s="199">
        <v>4107481</v>
      </c>
      <c r="E27" s="230">
        <f>E28</f>
        <v>579435.18000000005</v>
      </c>
      <c r="F27" s="223">
        <f t="shared" si="4"/>
        <v>14.106825570221751</v>
      </c>
    </row>
    <row r="28" spans="1:7" x14ac:dyDescent="0.25">
      <c r="A28" s="34">
        <v>422</v>
      </c>
      <c r="B28" s="35" t="s">
        <v>17</v>
      </c>
      <c r="C28" s="199"/>
      <c r="D28" s="199"/>
      <c r="E28" s="230">
        <f>E29</f>
        <v>579435.18000000005</v>
      </c>
      <c r="F28" s="223"/>
    </row>
    <row r="29" spans="1:7" x14ac:dyDescent="0.25">
      <c r="A29" s="34">
        <v>4224</v>
      </c>
      <c r="B29" s="35" t="s">
        <v>221</v>
      </c>
      <c r="C29" s="199"/>
      <c r="D29" s="199"/>
      <c r="E29" s="230">
        <v>579435.18000000005</v>
      </c>
      <c r="F29" s="223"/>
    </row>
    <row r="30" spans="1:7" x14ac:dyDescent="0.25">
      <c r="A30" s="34">
        <v>45</v>
      </c>
      <c r="B30" s="35" t="s">
        <v>24</v>
      </c>
      <c r="C30" s="199">
        <v>234000</v>
      </c>
      <c r="D30" s="199">
        <v>234000</v>
      </c>
      <c r="E30" s="133">
        <f>E31</f>
        <v>0</v>
      </c>
      <c r="F30" s="223">
        <f t="shared" si="4"/>
        <v>0</v>
      </c>
    </row>
    <row r="31" spans="1:7" x14ac:dyDescent="0.25">
      <c r="A31" s="34">
        <v>451</v>
      </c>
      <c r="B31" s="35" t="s">
        <v>23</v>
      </c>
      <c r="C31" s="36"/>
      <c r="D31" s="36"/>
      <c r="E31" s="133">
        <f>E32</f>
        <v>0</v>
      </c>
      <c r="F31" s="223"/>
    </row>
    <row r="32" spans="1:7" x14ac:dyDescent="0.25">
      <c r="A32" s="34">
        <v>4511</v>
      </c>
      <c r="B32" s="35" t="s">
        <v>23</v>
      </c>
      <c r="C32" s="36"/>
      <c r="D32" s="36"/>
      <c r="E32" s="133"/>
      <c r="F32" s="223"/>
    </row>
    <row r="33" spans="1:7" ht="25.5" x14ac:dyDescent="0.25">
      <c r="A33" s="271" t="s">
        <v>212</v>
      </c>
      <c r="B33" s="272" t="s">
        <v>213</v>
      </c>
      <c r="C33" s="273">
        <f>C34+C40</f>
        <v>206000</v>
      </c>
      <c r="D33" s="273">
        <f>D34+D40</f>
        <v>206000</v>
      </c>
      <c r="E33" s="279">
        <f>E34+E40</f>
        <v>149429.65000000002</v>
      </c>
      <c r="F33" s="283">
        <f>E33/D33*100</f>
        <v>72.538665048543706</v>
      </c>
    </row>
    <row r="34" spans="1:7" x14ac:dyDescent="0.25">
      <c r="A34" s="263">
        <v>1</v>
      </c>
      <c r="B34" s="264" t="s">
        <v>58</v>
      </c>
      <c r="C34" s="199">
        <f t="shared" ref="C34:E36" si="5">C35</f>
        <v>166000</v>
      </c>
      <c r="D34" s="199">
        <f t="shared" si="5"/>
        <v>166000</v>
      </c>
      <c r="E34" s="230">
        <f t="shared" si="5"/>
        <v>75227.02</v>
      </c>
      <c r="F34" s="223">
        <f t="shared" ref="F34:F45" si="6">E34/D34*100</f>
        <v>45.317481927710844</v>
      </c>
    </row>
    <row r="35" spans="1:7" x14ac:dyDescent="0.25">
      <c r="A35" s="205">
        <v>11</v>
      </c>
      <c r="B35" s="264" t="s">
        <v>58</v>
      </c>
      <c r="C35" s="199">
        <f t="shared" si="5"/>
        <v>166000</v>
      </c>
      <c r="D35" s="199">
        <f t="shared" si="5"/>
        <v>166000</v>
      </c>
      <c r="E35" s="230">
        <f t="shared" si="5"/>
        <v>75227.02</v>
      </c>
      <c r="F35" s="223">
        <f t="shared" si="6"/>
        <v>45.317481927710844</v>
      </c>
    </row>
    <row r="36" spans="1:7" x14ac:dyDescent="0.25">
      <c r="A36" s="265">
        <v>4</v>
      </c>
      <c r="B36" s="202" t="s">
        <v>7</v>
      </c>
      <c r="C36" s="199">
        <f t="shared" si="5"/>
        <v>166000</v>
      </c>
      <c r="D36" s="199">
        <f t="shared" si="5"/>
        <v>166000</v>
      </c>
      <c r="E36" s="230">
        <f t="shared" si="5"/>
        <v>75227.02</v>
      </c>
      <c r="F36" s="223">
        <f t="shared" si="6"/>
        <v>45.317481927710844</v>
      </c>
    </row>
    <row r="37" spans="1:7" x14ac:dyDescent="0.25">
      <c r="A37" s="274">
        <v>45</v>
      </c>
      <c r="B37" s="202" t="s">
        <v>24</v>
      </c>
      <c r="C37" s="199">
        <v>166000</v>
      </c>
      <c r="D37" s="199">
        <v>166000</v>
      </c>
      <c r="E37" s="133">
        <f>E38</f>
        <v>75227.02</v>
      </c>
      <c r="F37" s="223">
        <f t="shared" si="6"/>
        <v>45.317481927710844</v>
      </c>
    </row>
    <row r="38" spans="1:7" x14ac:dyDescent="0.25">
      <c r="A38" s="274">
        <v>451</v>
      </c>
      <c r="B38" s="35" t="s">
        <v>23</v>
      </c>
      <c r="C38" s="199"/>
      <c r="D38" s="199"/>
      <c r="E38" s="133">
        <f>E39</f>
        <v>75227.02</v>
      </c>
      <c r="F38" s="223"/>
    </row>
    <row r="39" spans="1:7" x14ac:dyDescent="0.25">
      <c r="A39" s="274">
        <v>4511</v>
      </c>
      <c r="B39" s="35" t="s">
        <v>23</v>
      </c>
      <c r="C39" s="199"/>
      <c r="D39" s="199"/>
      <c r="E39" s="243">
        <v>75227.02</v>
      </c>
      <c r="F39" s="223"/>
      <c r="G39" s="178"/>
    </row>
    <row r="40" spans="1:7" x14ac:dyDescent="0.25">
      <c r="A40" s="266">
        <v>5</v>
      </c>
      <c r="B40" s="267" t="s">
        <v>64</v>
      </c>
      <c r="C40" s="199">
        <f t="shared" ref="C40:D42" si="7">C41</f>
        <v>40000</v>
      </c>
      <c r="D40" s="199">
        <f t="shared" si="7"/>
        <v>40000</v>
      </c>
      <c r="E40" s="133">
        <f t="shared" ref="E40:E46" si="8">E41</f>
        <v>74202.63</v>
      </c>
      <c r="F40" s="223">
        <f t="shared" si="6"/>
        <v>185.506575</v>
      </c>
      <c r="G40" s="178"/>
    </row>
    <row r="41" spans="1:7" x14ac:dyDescent="0.25">
      <c r="A41" s="268" t="s">
        <v>214</v>
      </c>
      <c r="B41" s="269" t="s">
        <v>215</v>
      </c>
      <c r="C41" s="199">
        <f t="shared" si="7"/>
        <v>40000</v>
      </c>
      <c r="D41" s="199">
        <f t="shared" si="7"/>
        <v>40000</v>
      </c>
      <c r="E41" s="133">
        <f t="shared" si="8"/>
        <v>74202.63</v>
      </c>
      <c r="F41" s="223">
        <f t="shared" si="6"/>
        <v>185.506575</v>
      </c>
    </row>
    <row r="42" spans="1:7" x14ac:dyDescent="0.25">
      <c r="A42" s="268" t="s">
        <v>216</v>
      </c>
      <c r="B42" s="269" t="s">
        <v>217</v>
      </c>
      <c r="C42" s="199">
        <f t="shared" si="7"/>
        <v>40000</v>
      </c>
      <c r="D42" s="199">
        <f t="shared" si="7"/>
        <v>40000</v>
      </c>
      <c r="E42" s="133">
        <f t="shared" si="8"/>
        <v>74202.63</v>
      </c>
      <c r="F42" s="223">
        <f t="shared" si="6"/>
        <v>185.506575</v>
      </c>
    </row>
    <row r="43" spans="1:7" ht="25.5" x14ac:dyDescent="0.25">
      <c r="A43" s="268" t="s">
        <v>218</v>
      </c>
      <c r="B43" s="270" t="s">
        <v>219</v>
      </c>
      <c r="C43" s="199">
        <f>C45</f>
        <v>40000</v>
      </c>
      <c r="D43" s="199">
        <f>D45</f>
        <v>40000</v>
      </c>
      <c r="E43" s="133">
        <f t="shared" si="8"/>
        <v>74202.63</v>
      </c>
      <c r="F43" s="223">
        <f t="shared" si="6"/>
        <v>185.506575</v>
      </c>
    </row>
    <row r="44" spans="1:7" x14ac:dyDescent="0.25">
      <c r="A44" s="265">
        <v>4</v>
      </c>
      <c r="B44" s="202" t="s">
        <v>7</v>
      </c>
      <c r="C44" s="199">
        <f>C45</f>
        <v>40000</v>
      </c>
      <c r="D44" s="199">
        <f>D45</f>
        <v>40000</v>
      </c>
      <c r="E44" s="133">
        <f t="shared" si="8"/>
        <v>74202.63</v>
      </c>
      <c r="F44" s="223">
        <f t="shared" si="6"/>
        <v>185.506575</v>
      </c>
    </row>
    <row r="45" spans="1:7" x14ac:dyDescent="0.25">
      <c r="A45" s="274">
        <v>45</v>
      </c>
      <c r="B45" s="202" t="s">
        <v>24</v>
      </c>
      <c r="C45" s="199">
        <v>40000</v>
      </c>
      <c r="D45" s="199">
        <v>40000</v>
      </c>
      <c r="E45" s="133">
        <f t="shared" si="8"/>
        <v>74202.63</v>
      </c>
      <c r="F45" s="223">
        <f t="shared" si="6"/>
        <v>185.506575</v>
      </c>
    </row>
    <row r="46" spans="1:7" x14ac:dyDescent="0.25">
      <c r="A46" s="274">
        <v>451</v>
      </c>
      <c r="B46" s="35" t="s">
        <v>23</v>
      </c>
      <c r="C46" s="199"/>
      <c r="D46" s="199"/>
      <c r="E46" s="133">
        <f t="shared" si="8"/>
        <v>74202.63</v>
      </c>
      <c r="F46" s="223"/>
    </row>
    <row r="47" spans="1:7" x14ac:dyDescent="0.25">
      <c r="A47" s="274">
        <v>4511</v>
      </c>
      <c r="B47" s="35" t="s">
        <v>23</v>
      </c>
      <c r="C47" s="199"/>
      <c r="D47" s="199"/>
      <c r="E47" s="133">
        <v>74202.63</v>
      </c>
      <c r="F47" s="223"/>
    </row>
    <row r="48" spans="1:7" x14ac:dyDescent="0.25">
      <c r="A48" s="95">
        <v>3605</v>
      </c>
      <c r="B48" s="96" t="s">
        <v>59</v>
      </c>
      <c r="C48" s="97">
        <f>C49</f>
        <v>94937036</v>
      </c>
      <c r="D48" s="97">
        <f>D49</f>
        <v>94937036</v>
      </c>
      <c r="E48" s="130">
        <f>E49</f>
        <v>48089473.130000003</v>
      </c>
      <c r="F48" s="226">
        <f>E48/D48*100</f>
        <v>50.654070483093662</v>
      </c>
    </row>
    <row r="49" spans="1:7" ht="25.5" x14ac:dyDescent="0.25">
      <c r="A49" s="95" t="s">
        <v>78</v>
      </c>
      <c r="B49" s="96" t="s">
        <v>79</v>
      </c>
      <c r="C49" s="97">
        <f>C55+C89+C145+C154+C171+C50</f>
        <v>94937036</v>
      </c>
      <c r="D49" s="97">
        <f>D55+D89+D145+D154+D171+D50</f>
        <v>94937036</v>
      </c>
      <c r="E49" s="130">
        <f>E55+E89+E145+E154+E171+E50</f>
        <v>48089473.130000003</v>
      </c>
      <c r="F49" s="226">
        <f>E49/D49*100</f>
        <v>50.654070483093662</v>
      </c>
    </row>
    <row r="50" spans="1:7" x14ac:dyDescent="0.25">
      <c r="A50" s="30">
        <v>1</v>
      </c>
      <c r="B50" s="31" t="s">
        <v>58</v>
      </c>
      <c r="C50" s="62">
        <f t="shared" ref="C50:E53" si="9">C51</f>
        <v>508995</v>
      </c>
      <c r="D50" s="62">
        <f t="shared" si="9"/>
        <v>508995</v>
      </c>
      <c r="E50" s="133">
        <f t="shared" si="9"/>
        <v>254497.27</v>
      </c>
      <c r="F50" s="223">
        <f>E50/D50*100</f>
        <v>49.999954812915647</v>
      </c>
    </row>
    <row r="51" spans="1:7" x14ac:dyDescent="0.25">
      <c r="A51" s="32">
        <v>11</v>
      </c>
      <c r="B51" s="31" t="s">
        <v>58</v>
      </c>
      <c r="C51" s="63">
        <f t="shared" si="9"/>
        <v>508995</v>
      </c>
      <c r="D51" s="63">
        <f t="shared" si="9"/>
        <v>508995</v>
      </c>
      <c r="E51" s="134">
        <f t="shared" si="9"/>
        <v>254497.27</v>
      </c>
      <c r="F51" s="223">
        <f t="shared" ref="F51:F52" si="10">E51/D51*100</f>
        <v>49.999954812915647</v>
      </c>
    </row>
    <row r="52" spans="1:7" x14ac:dyDescent="0.25">
      <c r="A52" s="64">
        <v>32</v>
      </c>
      <c r="B52" s="61" t="s">
        <v>5</v>
      </c>
      <c r="C52" s="201">
        <v>508995</v>
      </c>
      <c r="D52" s="201">
        <v>508995</v>
      </c>
      <c r="E52" s="134">
        <f t="shared" si="9"/>
        <v>254497.27</v>
      </c>
      <c r="F52" s="223">
        <f t="shared" si="10"/>
        <v>49.999954812915647</v>
      </c>
    </row>
    <row r="53" spans="1:7" x14ac:dyDescent="0.25">
      <c r="A53" s="64">
        <v>329</v>
      </c>
      <c r="B53" s="227" t="s">
        <v>21</v>
      </c>
      <c r="C53" s="62"/>
      <c r="D53" s="62"/>
      <c r="E53" s="133">
        <f t="shared" si="9"/>
        <v>254497.27</v>
      </c>
      <c r="F53" s="223"/>
    </row>
    <row r="54" spans="1:7" x14ac:dyDescent="0.25">
      <c r="A54" s="64">
        <v>3292</v>
      </c>
      <c r="B54" s="61" t="s">
        <v>114</v>
      </c>
      <c r="C54" s="62"/>
      <c r="D54" s="62"/>
      <c r="E54" s="133">
        <v>254497.27</v>
      </c>
      <c r="F54" s="223"/>
    </row>
    <row r="55" spans="1:7" x14ac:dyDescent="0.25">
      <c r="A55" s="138">
        <v>3</v>
      </c>
      <c r="B55" s="139" t="s">
        <v>60</v>
      </c>
      <c r="C55" s="140">
        <f>C56</f>
        <v>848057</v>
      </c>
      <c r="D55" s="140">
        <f>D56</f>
        <v>848057</v>
      </c>
      <c r="E55" s="141">
        <f>E56+E82</f>
        <v>273579.06</v>
      </c>
      <c r="F55" s="224">
        <f>E55/D55*100</f>
        <v>32.259513216682365</v>
      </c>
    </row>
    <row r="56" spans="1:7" x14ac:dyDescent="0.25">
      <c r="A56" s="142">
        <v>31</v>
      </c>
      <c r="B56" s="139" t="s">
        <v>60</v>
      </c>
      <c r="C56" s="140">
        <f>C57+C67</f>
        <v>848057</v>
      </c>
      <c r="D56" s="140">
        <f>D57+D67</f>
        <v>848057</v>
      </c>
      <c r="E56" s="141">
        <f>E57+E67</f>
        <v>273579.06</v>
      </c>
      <c r="F56" s="224">
        <f>E56/D56*100</f>
        <v>32.259513216682365</v>
      </c>
    </row>
    <row r="57" spans="1:7" x14ac:dyDescent="0.25">
      <c r="A57" s="32">
        <v>3</v>
      </c>
      <c r="B57" s="31" t="s">
        <v>11</v>
      </c>
      <c r="C57" s="29">
        <f>C58+C63</f>
        <v>286025</v>
      </c>
      <c r="D57" s="29">
        <f>D58+D63</f>
        <v>286025</v>
      </c>
      <c r="E57" s="131">
        <f>E58+E63</f>
        <v>109817.71</v>
      </c>
      <c r="F57" s="223">
        <f>E57/D57*100</f>
        <v>38.394444541561057</v>
      </c>
      <c r="G57" s="178"/>
    </row>
    <row r="58" spans="1:7" x14ac:dyDescent="0.25">
      <c r="A58" s="32">
        <v>31</v>
      </c>
      <c r="B58" s="31" t="s">
        <v>4</v>
      </c>
      <c r="C58" s="198">
        <v>238825</v>
      </c>
      <c r="D58" s="198">
        <v>238825</v>
      </c>
      <c r="E58" s="133">
        <f>E59+E61</f>
        <v>107399.22</v>
      </c>
      <c r="F58" s="223">
        <f>E58/D58*100</f>
        <v>44.96983984088768</v>
      </c>
    </row>
    <row r="59" spans="1:7" x14ac:dyDescent="0.25">
      <c r="A59" s="32">
        <v>311</v>
      </c>
      <c r="B59" s="31" t="s">
        <v>87</v>
      </c>
      <c r="C59" s="33"/>
      <c r="D59" s="33"/>
      <c r="E59" s="243">
        <f>E60</f>
        <v>92188.08</v>
      </c>
      <c r="F59" s="223"/>
    </row>
    <row r="60" spans="1:7" x14ac:dyDescent="0.25">
      <c r="A60" s="32">
        <v>3111</v>
      </c>
      <c r="B60" s="31" t="s">
        <v>29</v>
      </c>
      <c r="C60" s="33"/>
      <c r="D60" s="33"/>
      <c r="E60" s="243">
        <v>92188.08</v>
      </c>
      <c r="F60" s="223"/>
    </row>
    <row r="61" spans="1:7" x14ac:dyDescent="0.25">
      <c r="A61" s="32">
        <v>313</v>
      </c>
      <c r="B61" s="31" t="s">
        <v>18</v>
      </c>
      <c r="C61" s="33"/>
      <c r="D61" s="33"/>
      <c r="E61" s="243">
        <f>E62</f>
        <v>15211.14</v>
      </c>
      <c r="F61" s="223"/>
    </row>
    <row r="62" spans="1:7" x14ac:dyDescent="0.25">
      <c r="A62" s="32">
        <v>3132</v>
      </c>
      <c r="B62" s="94" t="s">
        <v>43</v>
      </c>
      <c r="C62" s="33"/>
      <c r="D62" s="33"/>
      <c r="E62" s="243">
        <v>15211.14</v>
      </c>
      <c r="F62" s="223"/>
    </row>
    <row r="63" spans="1:7" x14ac:dyDescent="0.25">
      <c r="A63" s="32">
        <v>32</v>
      </c>
      <c r="B63" s="37" t="s">
        <v>5</v>
      </c>
      <c r="C63" s="33">
        <v>47200</v>
      </c>
      <c r="D63" s="33">
        <v>47200</v>
      </c>
      <c r="E63" s="133">
        <f>E64</f>
        <v>2418.4899999999998</v>
      </c>
      <c r="F63" s="223">
        <f t="shared" ref="F63:F83" si="11">E63/D63*100</f>
        <v>5.1239194915254238</v>
      </c>
    </row>
    <row r="64" spans="1:7" x14ac:dyDescent="0.25">
      <c r="A64" s="32">
        <v>329</v>
      </c>
      <c r="B64" s="94" t="s">
        <v>21</v>
      </c>
      <c r="C64" s="33"/>
      <c r="D64" s="33"/>
      <c r="E64" s="133">
        <f>E65+E66</f>
        <v>2418.4899999999998</v>
      </c>
      <c r="F64" s="223"/>
    </row>
    <row r="65" spans="1:6" x14ac:dyDescent="0.25">
      <c r="A65" s="32">
        <v>3293</v>
      </c>
      <c r="B65" s="94" t="s">
        <v>115</v>
      </c>
      <c r="C65" s="33"/>
      <c r="D65" s="33"/>
      <c r="E65" s="133">
        <v>1208.55</v>
      </c>
      <c r="F65" s="223"/>
    </row>
    <row r="66" spans="1:6" x14ac:dyDescent="0.25">
      <c r="A66" s="32">
        <v>3299</v>
      </c>
      <c r="B66" s="94" t="s">
        <v>21</v>
      </c>
      <c r="C66" s="33"/>
      <c r="D66" s="33"/>
      <c r="E66" s="133">
        <v>1209.94</v>
      </c>
      <c r="F66" s="223"/>
    </row>
    <row r="67" spans="1:6" x14ac:dyDescent="0.25">
      <c r="A67" s="34">
        <v>4</v>
      </c>
      <c r="B67" s="35" t="s">
        <v>7</v>
      </c>
      <c r="C67" s="29">
        <f>C68+C71+C79</f>
        <v>562032</v>
      </c>
      <c r="D67" s="29">
        <f>D71+D79+D68</f>
        <v>562032</v>
      </c>
      <c r="E67" s="131">
        <f>E71+E79+E68</f>
        <v>163761.35</v>
      </c>
      <c r="F67" s="223">
        <f t="shared" si="11"/>
        <v>29.137371181712073</v>
      </c>
    </row>
    <row r="68" spans="1:6" x14ac:dyDescent="0.25">
      <c r="A68" s="34">
        <v>41</v>
      </c>
      <c r="B68" s="202" t="s">
        <v>41</v>
      </c>
      <c r="C68" s="200">
        <v>5000</v>
      </c>
      <c r="D68" s="200">
        <v>5000</v>
      </c>
      <c r="E68" s="133">
        <f>E69</f>
        <v>4698.43</v>
      </c>
      <c r="F68" s="223">
        <f t="shared" si="11"/>
        <v>93.968600000000009</v>
      </c>
    </row>
    <row r="69" spans="1:6" x14ac:dyDescent="0.25">
      <c r="A69" s="34">
        <v>412</v>
      </c>
      <c r="B69" s="80" t="s">
        <v>227</v>
      </c>
      <c r="C69" s="200"/>
      <c r="D69" s="200"/>
      <c r="E69" s="133">
        <f>E70</f>
        <v>4698.43</v>
      </c>
      <c r="F69" s="223"/>
    </row>
    <row r="70" spans="1:6" x14ac:dyDescent="0.25">
      <c r="A70" s="34">
        <v>4123</v>
      </c>
      <c r="B70" s="202" t="s">
        <v>222</v>
      </c>
      <c r="C70" s="200"/>
      <c r="D70" s="200"/>
      <c r="E70" s="133">
        <v>4698.43</v>
      </c>
      <c r="F70" s="223"/>
    </row>
    <row r="71" spans="1:6" x14ac:dyDescent="0.25">
      <c r="A71" s="32">
        <v>42</v>
      </c>
      <c r="B71" s="35" t="s">
        <v>8</v>
      </c>
      <c r="C71" s="201">
        <v>290700</v>
      </c>
      <c r="D71" s="201">
        <v>290700</v>
      </c>
      <c r="E71" s="133">
        <f>E72+E77</f>
        <v>142312.92000000001</v>
      </c>
      <c r="F71" s="223">
        <f t="shared" si="11"/>
        <v>48.955252837977305</v>
      </c>
    </row>
    <row r="72" spans="1:6" x14ac:dyDescent="0.25">
      <c r="A72" s="32">
        <v>422</v>
      </c>
      <c r="B72" s="35" t="s">
        <v>17</v>
      </c>
      <c r="C72" s="38"/>
      <c r="D72" s="38"/>
      <c r="E72" s="133">
        <f>E73+E74+E75+E76</f>
        <v>141958.69</v>
      </c>
      <c r="F72" s="223"/>
    </row>
    <row r="73" spans="1:6" x14ac:dyDescent="0.25">
      <c r="A73" s="32">
        <v>4221</v>
      </c>
      <c r="B73" s="94" t="s">
        <v>52</v>
      </c>
      <c r="C73" s="38"/>
      <c r="D73" s="38"/>
      <c r="E73" s="133">
        <v>28423.69</v>
      </c>
      <c r="F73" s="223"/>
    </row>
    <row r="74" spans="1:6" x14ac:dyDescent="0.25">
      <c r="A74" s="32">
        <v>4223</v>
      </c>
      <c r="B74" s="93" t="s">
        <v>156</v>
      </c>
      <c r="C74" s="38"/>
      <c r="D74" s="38"/>
      <c r="E74" s="133">
        <v>20935</v>
      </c>
      <c r="F74" s="223"/>
    </row>
    <row r="75" spans="1:6" x14ac:dyDescent="0.25">
      <c r="A75" s="32">
        <v>4224</v>
      </c>
      <c r="B75" s="94" t="s">
        <v>119</v>
      </c>
      <c r="C75" s="38"/>
      <c r="D75" s="38"/>
      <c r="E75" s="133">
        <v>75241.13</v>
      </c>
      <c r="F75" s="223"/>
    </row>
    <row r="76" spans="1:6" x14ac:dyDescent="0.25">
      <c r="A76" s="32">
        <v>4227</v>
      </c>
      <c r="B76" s="35" t="s">
        <v>102</v>
      </c>
      <c r="C76" s="38"/>
      <c r="D76" s="38"/>
      <c r="E76" s="133">
        <v>17358.87</v>
      </c>
      <c r="F76" s="223"/>
    </row>
    <row r="77" spans="1:6" x14ac:dyDescent="0.25">
      <c r="A77" s="32">
        <v>424</v>
      </c>
      <c r="B77" s="93" t="s">
        <v>158</v>
      </c>
      <c r="C77" s="38"/>
      <c r="D77" s="38"/>
      <c r="E77" s="133">
        <f>E78</f>
        <v>354.23</v>
      </c>
      <c r="F77" s="223"/>
    </row>
    <row r="78" spans="1:6" x14ac:dyDescent="0.25">
      <c r="A78" s="32">
        <v>4241</v>
      </c>
      <c r="B78" s="35" t="s">
        <v>44</v>
      </c>
      <c r="C78" s="38"/>
      <c r="D78" s="38"/>
      <c r="E78" s="133">
        <v>354.23</v>
      </c>
      <c r="F78" s="223"/>
    </row>
    <row r="79" spans="1:6" x14ac:dyDescent="0.25">
      <c r="A79" s="32">
        <v>45</v>
      </c>
      <c r="B79" s="35" t="s">
        <v>24</v>
      </c>
      <c r="C79" s="38">
        <v>266332</v>
      </c>
      <c r="D79" s="38">
        <v>266332</v>
      </c>
      <c r="E79" s="243">
        <f>E80</f>
        <v>16750</v>
      </c>
      <c r="F79" s="223">
        <f t="shared" si="11"/>
        <v>6.2891428743072559</v>
      </c>
    </row>
    <row r="80" spans="1:6" x14ac:dyDescent="0.25">
      <c r="A80" s="32">
        <v>451</v>
      </c>
      <c r="B80" s="35" t="s">
        <v>23</v>
      </c>
      <c r="C80" s="38"/>
      <c r="D80" s="38"/>
      <c r="E80" s="243">
        <f>E81</f>
        <v>16750</v>
      </c>
      <c r="F80" s="223"/>
    </row>
    <row r="81" spans="1:6" x14ac:dyDescent="0.25">
      <c r="A81" s="32">
        <v>4511</v>
      </c>
      <c r="B81" s="35" t="s">
        <v>23</v>
      </c>
      <c r="C81" s="38"/>
      <c r="D81" s="38"/>
      <c r="E81" s="133">
        <v>16750</v>
      </c>
      <c r="F81" s="223"/>
    </row>
    <row r="82" spans="1:6" x14ac:dyDescent="0.25">
      <c r="A82" s="203">
        <v>39</v>
      </c>
      <c r="B82" s="204" t="s">
        <v>179</v>
      </c>
      <c r="C82" s="201">
        <v>142498</v>
      </c>
      <c r="D82" s="255">
        <v>142498</v>
      </c>
      <c r="E82" s="247">
        <f>E83</f>
        <v>0</v>
      </c>
      <c r="F82" s="223">
        <f t="shared" si="11"/>
        <v>0</v>
      </c>
    </row>
    <row r="83" spans="1:6" x14ac:dyDescent="0.25">
      <c r="A83" s="205">
        <v>42</v>
      </c>
      <c r="B83" s="202" t="s">
        <v>8</v>
      </c>
      <c r="C83" s="201">
        <v>142498</v>
      </c>
      <c r="D83" s="255">
        <v>142498</v>
      </c>
      <c r="E83" s="247">
        <f>E84</f>
        <v>0</v>
      </c>
      <c r="F83" s="223">
        <f t="shared" si="11"/>
        <v>0</v>
      </c>
    </row>
    <row r="84" spans="1:6" x14ac:dyDescent="0.25">
      <c r="A84" s="32">
        <v>422</v>
      </c>
      <c r="B84" s="35" t="s">
        <v>17</v>
      </c>
      <c r="C84" s="201"/>
      <c r="D84" s="201"/>
      <c r="E84" s="133">
        <f>E85+E88+E86+E87</f>
        <v>0</v>
      </c>
      <c r="F84" s="223"/>
    </row>
    <row r="85" spans="1:6" x14ac:dyDescent="0.25">
      <c r="A85" s="32">
        <v>4221</v>
      </c>
      <c r="B85" s="94" t="s">
        <v>52</v>
      </c>
      <c r="C85" s="201"/>
      <c r="D85" s="201"/>
      <c r="E85" s="133"/>
      <c r="F85" s="223"/>
    </row>
    <row r="86" spans="1:6" x14ac:dyDescent="0.25">
      <c r="A86" s="32">
        <v>4224</v>
      </c>
      <c r="B86" s="94" t="s">
        <v>119</v>
      </c>
      <c r="C86" s="201"/>
      <c r="D86" s="201"/>
      <c r="E86" s="133"/>
      <c r="F86" s="223"/>
    </row>
    <row r="87" spans="1:6" x14ac:dyDescent="0.25">
      <c r="A87" s="32">
        <v>4225</v>
      </c>
      <c r="B87" s="94" t="s">
        <v>188</v>
      </c>
      <c r="C87" s="201"/>
      <c r="D87" s="201"/>
      <c r="E87" s="133"/>
      <c r="F87" s="223"/>
    </row>
    <row r="88" spans="1:6" x14ac:dyDescent="0.25">
      <c r="A88" s="32">
        <v>4227</v>
      </c>
      <c r="B88" s="35" t="s">
        <v>102</v>
      </c>
      <c r="C88" s="201"/>
      <c r="D88" s="201"/>
      <c r="E88" s="133"/>
      <c r="F88" s="223"/>
    </row>
    <row r="89" spans="1:6" x14ac:dyDescent="0.25">
      <c r="A89" s="145">
        <v>4</v>
      </c>
      <c r="B89" s="146" t="s">
        <v>61</v>
      </c>
      <c r="C89" s="147">
        <f t="shared" ref="C89:E90" si="12">C90</f>
        <v>93460331</v>
      </c>
      <c r="D89" s="147">
        <f t="shared" si="12"/>
        <v>93460331</v>
      </c>
      <c r="E89" s="228">
        <f t="shared" si="12"/>
        <v>47553328.719999999</v>
      </c>
      <c r="F89" s="224">
        <f t="shared" si="2"/>
        <v>50.880762149237412</v>
      </c>
    </row>
    <row r="90" spans="1:6" x14ac:dyDescent="0.25">
      <c r="A90" s="146">
        <v>43</v>
      </c>
      <c r="B90" s="146" t="s">
        <v>62</v>
      </c>
      <c r="C90" s="147">
        <f t="shared" si="12"/>
        <v>93460331</v>
      </c>
      <c r="D90" s="147">
        <f t="shared" si="12"/>
        <v>93460331</v>
      </c>
      <c r="E90" s="228">
        <f t="shared" si="12"/>
        <v>47553328.719999999</v>
      </c>
      <c r="F90" s="224">
        <f t="shared" si="2"/>
        <v>50.880762149237412</v>
      </c>
    </row>
    <row r="91" spans="1:6" x14ac:dyDescent="0.25">
      <c r="A91" s="32">
        <v>3</v>
      </c>
      <c r="B91" s="31" t="s">
        <v>11</v>
      </c>
      <c r="C91" s="40">
        <f>C92+C101+C133+C137+C140</f>
        <v>93460331</v>
      </c>
      <c r="D91" s="40">
        <f>D92+D101+D133+D137+D140</f>
        <v>93460331</v>
      </c>
      <c r="E91" s="229">
        <f>E92+E101+E133+E137+E140</f>
        <v>47553328.719999999</v>
      </c>
      <c r="F91" s="223">
        <f t="shared" si="2"/>
        <v>50.880762149237412</v>
      </c>
    </row>
    <row r="92" spans="1:6" x14ac:dyDescent="0.25">
      <c r="A92" s="41">
        <v>31</v>
      </c>
      <c r="B92" s="42" t="s">
        <v>4</v>
      </c>
      <c r="C92" s="201">
        <v>57471700</v>
      </c>
      <c r="D92" s="201">
        <v>57471700</v>
      </c>
      <c r="E92" s="133">
        <f>E93+E96+E98</f>
        <v>26690653.190000001</v>
      </c>
      <c r="F92" s="223">
        <f t="shared" si="2"/>
        <v>46.441384524905303</v>
      </c>
    </row>
    <row r="93" spans="1:6" x14ac:dyDescent="0.25">
      <c r="A93" s="41">
        <v>311</v>
      </c>
      <c r="B93" s="31" t="s">
        <v>87</v>
      </c>
      <c r="C93" s="38"/>
      <c r="D93" s="38"/>
      <c r="E93" s="133">
        <f>E94+E95</f>
        <v>22586393.620000001</v>
      </c>
      <c r="F93" s="223"/>
    </row>
    <row r="94" spans="1:6" x14ac:dyDescent="0.25">
      <c r="A94" s="41">
        <v>3111</v>
      </c>
      <c r="B94" s="31" t="s">
        <v>29</v>
      </c>
      <c r="C94" s="38"/>
      <c r="D94" s="38"/>
      <c r="E94" s="133">
        <v>19626804.34</v>
      </c>
      <c r="F94" s="137"/>
    </row>
    <row r="95" spans="1:6" x14ac:dyDescent="0.25">
      <c r="A95" s="41">
        <v>3113</v>
      </c>
      <c r="B95" s="94" t="s">
        <v>42</v>
      </c>
      <c r="C95" s="38"/>
      <c r="D95" s="38"/>
      <c r="E95" s="133">
        <v>2959589.28</v>
      </c>
      <c r="F95" s="137"/>
    </row>
    <row r="96" spans="1:6" x14ac:dyDescent="0.25">
      <c r="A96" s="41">
        <v>312</v>
      </c>
      <c r="B96" s="31" t="s">
        <v>99</v>
      </c>
      <c r="C96" s="38"/>
      <c r="D96" s="38"/>
      <c r="E96" s="133">
        <f>E97</f>
        <v>662496.89</v>
      </c>
      <c r="F96" s="137"/>
    </row>
    <row r="97" spans="1:7" x14ac:dyDescent="0.25">
      <c r="A97" s="41">
        <v>3121</v>
      </c>
      <c r="B97" s="31" t="s">
        <v>99</v>
      </c>
      <c r="C97" s="38"/>
      <c r="D97" s="38"/>
      <c r="E97" s="133">
        <v>662496.89</v>
      </c>
      <c r="F97" s="137"/>
    </row>
    <row r="98" spans="1:7" x14ac:dyDescent="0.25">
      <c r="A98" s="41">
        <v>313</v>
      </c>
      <c r="B98" s="31" t="s">
        <v>18</v>
      </c>
      <c r="C98" s="38"/>
      <c r="D98" s="38"/>
      <c r="E98" s="133">
        <f>E99+E100</f>
        <v>3441762.6799999997</v>
      </c>
      <c r="F98" s="137"/>
    </row>
    <row r="99" spans="1:7" x14ac:dyDescent="0.25">
      <c r="A99" s="41">
        <v>3132</v>
      </c>
      <c r="B99" s="94" t="s">
        <v>43</v>
      </c>
      <c r="C99" s="38"/>
      <c r="D99" s="38"/>
      <c r="E99" s="133">
        <v>3441529.76</v>
      </c>
      <c r="F99" s="137"/>
    </row>
    <row r="100" spans="1:7" x14ac:dyDescent="0.25">
      <c r="A100" s="41">
        <v>3133</v>
      </c>
      <c r="B100" s="31" t="s">
        <v>53</v>
      </c>
      <c r="C100" s="38"/>
      <c r="D100" s="38"/>
      <c r="E100" s="133">
        <v>232.92</v>
      </c>
      <c r="F100" s="137"/>
    </row>
    <row r="101" spans="1:7" x14ac:dyDescent="0.25">
      <c r="A101" s="43">
        <v>32</v>
      </c>
      <c r="B101" s="44" t="s">
        <v>5</v>
      </c>
      <c r="C101" s="201">
        <v>35697631</v>
      </c>
      <c r="D101" s="201">
        <v>35697631</v>
      </c>
      <c r="E101" s="133">
        <f>E102+E107+E114+E126+E124</f>
        <v>20754122.890000001</v>
      </c>
      <c r="F101" s="223">
        <f t="shared" si="2"/>
        <v>58.138656007733402</v>
      </c>
      <c r="G101" s="179"/>
    </row>
    <row r="102" spans="1:7" x14ac:dyDescent="0.25">
      <c r="A102" s="43">
        <v>321</v>
      </c>
      <c r="B102" s="45" t="s">
        <v>20</v>
      </c>
      <c r="C102" s="38"/>
      <c r="D102" s="38"/>
      <c r="E102" s="133">
        <f>E103+E104+E105+E106</f>
        <v>514204.94</v>
      </c>
      <c r="F102" s="137"/>
    </row>
    <row r="103" spans="1:7" x14ac:dyDescent="0.25">
      <c r="A103" s="43">
        <v>3211</v>
      </c>
      <c r="B103" s="94" t="s">
        <v>40</v>
      </c>
      <c r="C103" s="38"/>
      <c r="D103" s="38"/>
      <c r="E103" s="133">
        <v>9117.93</v>
      </c>
      <c r="F103" s="137"/>
    </row>
    <row r="104" spans="1:7" x14ac:dyDescent="0.25">
      <c r="A104" s="43">
        <v>3212</v>
      </c>
      <c r="B104" s="94" t="s">
        <v>98</v>
      </c>
      <c r="C104" s="38"/>
      <c r="D104" s="38"/>
      <c r="E104" s="133">
        <v>483055.99</v>
      </c>
      <c r="F104" s="137"/>
    </row>
    <row r="105" spans="1:7" x14ac:dyDescent="0.25">
      <c r="A105" s="43">
        <v>3213</v>
      </c>
      <c r="B105" s="45" t="s">
        <v>97</v>
      </c>
      <c r="C105" s="38"/>
      <c r="D105" s="38"/>
      <c r="E105" s="133">
        <v>16772.560000000001</v>
      </c>
      <c r="F105" s="137"/>
    </row>
    <row r="106" spans="1:7" x14ac:dyDescent="0.25">
      <c r="A106" s="43">
        <v>3214</v>
      </c>
      <c r="B106" s="45" t="s">
        <v>100</v>
      </c>
      <c r="C106" s="38"/>
      <c r="D106" s="38"/>
      <c r="E106" s="133">
        <v>5258.46</v>
      </c>
      <c r="F106" s="137"/>
    </row>
    <row r="107" spans="1:7" x14ac:dyDescent="0.25">
      <c r="A107" s="43">
        <v>322</v>
      </c>
      <c r="B107" s="42" t="s">
        <v>80</v>
      </c>
      <c r="C107" s="38"/>
      <c r="D107" s="38"/>
      <c r="E107" s="133">
        <f>E108+E109+E110+E111+E113+E112</f>
        <v>1037337.48</v>
      </c>
      <c r="F107" s="137"/>
    </row>
    <row r="108" spans="1:7" x14ac:dyDescent="0.25">
      <c r="A108" s="43">
        <v>3221</v>
      </c>
      <c r="B108" s="45" t="s">
        <v>103</v>
      </c>
      <c r="C108" s="38"/>
      <c r="D108" s="38"/>
      <c r="E108" s="133">
        <v>138286.47</v>
      </c>
      <c r="F108" s="137"/>
    </row>
    <row r="109" spans="1:7" x14ac:dyDescent="0.25">
      <c r="A109" s="43">
        <v>3222</v>
      </c>
      <c r="B109" s="94" t="s">
        <v>101</v>
      </c>
      <c r="C109" s="38"/>
      <c r="D109" s="38"/>
      <c r="E109" s="133">
        <v>379627.28</v>
      </c>
      <c r="F109" s="137"/>
    </row>
    <row r="110" spans="1:7" x14ac:dyDescent="0.25">
      <c r="A110" s="43">
        <v>3223</v>
      </c>
      <c r="B110" s="45" t="s">
        <v>104</v>
      </c>
      <c r="C110" s="38"/>
      <c r="D110" s="38"/>
      <c r="E110" s="133">
        <v>411998.44</v>
      </c>
      <c r="F110" s="137"/>
    </row>
    <row r="111" spans="1:7" x14ac:dyDescent="0.25">
      <c r="A111" s="43">
        <v>3224</v>
      </c>
      <c r="B111" s="94" t="s">
        <v>95</v>
      </c>
      <c r="C111" s="38"/>
      <c r="D111" s="38"/>
      <c r="E111" s="133">
        <v>42477.61</v>
      </c>
      <c r="F111" s="137"/>
    </row>
    <row r="112" spans="1:7" x14ac:dyDescent="0.25">
      <c r="A112" s="43">
        <v>3225</v>
      </c>
      <c r="B112" s="94" t="s">
        <v>140</v>
      </c>
      <c r="C112" s="38"/>
      <c r="D112" s="38"/>
      <c r="E112" s="133">
        <v>61568.63</v>
      </c>
      <c r="F112" s="137"/>
    </row>
    <row r="113" spans="1:6" x14ac:dyDescent="0.25">
      <c r="A113" s="43">
        <v>3227</v>
      </c>
      <c r="B113" s="94" t="s">
        <v>96</v>
      </c>
      <c r="C113" s="38"/>
      <c r="D113" s="38"/>
      <c r="E113" s="133">
        <v>3379.05</v>
      </c>
      <c r="F113" s="137"/>
    </row>
    <row r="114" spans="1:6" x14ac:dyDescent="0.25">
      <c r="A114" s="43">
        <v>323</v>
      </c>
      <c r="B114" s="94" t="s">
        <v>16</v>
      </c>
      <c r="C114" s="38"/>
      <c r="D114" s="38"/>
      <c r="E114" s="133">
        <f>E115+E116+E117+E118+E119+E120+E121+E122+E123</f>
        <v>2072438.97</v>
      </c>
      <c r="F114" s="137"/>
    </row>
    <row r="115" spans="1:6" x14ac:dyDescent="0.25">
      <c r="A115" s="43">
        <v>3231</v>
      </c>
      <c r="B115" s="45" t="s">
        <v>107</v>
      </c>
      <c r="C115" s="38"/>
      <c r="D115" s="38"/>
      <c r="E115" s="133">
        <v>23661.77</v>
      </c>
      <c r="F115" s="137"/>
    </row>
    <row r="116" spans="1:6" x14ac:dyDescent="0.25">
      <c r="A116" s="43">
        <v>3232</v>
      </c>
      <c r="B116" s="94" t="s">
        <v>105</v>
      </c>
      <c r="C116" s="38"/>
      <c r="D116" s="38"/>
      <c r="E116" s="133">
        <v>307785.12</v>
      </c>
      <c r="F116" s="137"/>
    </row>
    <row r="117" spans="1:6" x14ac:dyDescent="0.25">
      <c r="A117" s="43">
        <v>3233</v>
      </c>
      <c r="B117" s="94" t="s">
        <v>106</v>
      </c>
      <c r="C117" s="38"/>
      <c r="D117" s="38"/>
      <c r="E117" s="133">
        <v>13433.51</v>
      </c>
      <c r="F117" s="137"/>
    </row>
    <row r="118" spans="1:6" x14ac:dyDescent="0.25">
      <c r="A118" s="43">
        <v>3234</v>
      </c>
      <c r="B118" s="94" t="s">
        <v>108</v>
      </c>
      <c r="C118" s="38"/>
      <c r="D118" s="38"/>
      <c r="E118" s="133">
        <v>321810.67</v>
      </c>
      <c r="F118" s="137"/>
    </row>
    <row r="119" spans="1:6" x14ac:dyDescent="0.25">
      <c r="A119" s="43">
        <v>3235</v>
      </c>
      <c r="B119" s="94" t="s">
        <v>109</v>
      </c>
      <c r="C119" s="38"/>
      <c r="D119" s="38"/>
      <c r="E119" s="133">
        <v>22762.33</v>
      </c>
      <c r="F119" s="137"/>
    </row>
    <row r="120" spans="1:6" x14ac:dyDescent="0.25">
      <c r="A120" s="43">
        <v>3236</v>
      </c>
      <c r="B120" s="94" t="s">
        <v>110</v>
      </c>
      <c r="C120" s="38"/>
      <c r="D120" s="38"/>
      <c r="E120" s="133">
        <v>752479.17</v>
      </c>
      <c r="F120" s="137"/>
    </row>
    <row r="121" spans="1:6" x14ac:dyDescent="0.25">
      <c r="A121" s="43">
        <v>3237</v>
      </c>
      <c r="B121" s="45" t="s">
        <v>111</v>
      </c>
      <c r="C121" s="38"/>
      <c r="D121" s="38"/>
      <c r="E121" s="133">
        <v>349827.04</v>
      </c>
      <c r="F121" s="137"/>
    </row>
    <row r="122" spans="1:6" x14ac:dyDescent="0.25">
      <c r="A122" s="43">
        <v>3238</v>
      </c>
      <c r="B122" s="45" t="s">
        <v>112</v>
      </c>
      <c r="C122" s="38"/>
      <c r="D122" s="38"/>
      <c r="E122" s="133">
        <v>227332.4</v>
      </c>
      <c r="F122" s="137"/>
    </row>
    <row r="123" spans="1:6" x14ac:dyDescent="0.25">
      <c r="A123" s="43">
        <v>3239</v>
      </c>
      <c r="B123" s="94" t="s">
        <v>113</v>
      </c>
      <c r="C123" s="38"/>
      <c r="D123" s="38"/>
      <c r="E123" s="133">
        <v>53346.96</v>
      </c>
      <c r="F123" s="137"/>
    </row>
    <row r="124" spans="1:6" ht="25.5" x14ac:dyDescent="0.25">
      <c r="A124" s="43">
        <v>325</v>
      </c>
      <c r="B124" s="94" t="s">
        <v>190</v>
      </c>
      <c r="C124" s="38"/>
      <c r="D124" s="38"/>
      <c r="E124" s="133">
        <f>E125</f>
        <v>17084119.98</v>
      </c>
      <c r="F124" s="137"/>
    </row>
    <row r="125" spans="1:6" ht="25.5" x14ac:dyDescent="0.25">
      <c r="A125" s="43">
        <v>3251</v>
      </c>
      <c r="B125" s="94" t="s">
        <v>189</v>
      </c>
      <c r="C125" s="38"/>
      <c r="D125" s="38"/>
      <c r="E125" s="133">
        <v>17084119.98</v>
      </c>
      <c r="F125" s="137"/>
    </row>
    <row r="126" spans="1:6" x14ac:dyDescent="0.25">
      <c r="A126" s="43">
        <v>329</v>
      </c>
      <c r="B126" s="227" t="s">
        <v>21</v>
      </c>
      <c r="C126" s="38"/>
      <c r="D126" s="38"/>
      <c r="E126" s="133">
        <f>E127+E128+E129+E130+E131+E132</f>
        <v>46021.520000000004</v>
      </c>
      <c r="F126" s="137"/>
    </row>
    <row r="127" spans="1:6" x14ac:dyDescent="0.25">
      <c r="A127" s="43">
        <v>3291</v>
      </c>
      <c r="B127" s="94" t="s">
        <v>123</v>
      </c>
      <c r="C127" s="38"/>
      <c r="D127" s="38"/>
      <c r="E127" s="133">
        <v>8232.36</v>
      </c>
      <c r="F127" s="137"/>
    </row>
    <row r="128" spans="1:6" x14ac:dyDescent="0.25">
      <c r="A128" s="43">
        <v>3292</v>
      </c>
      <c r="B128" s="45" t="s">
        <v>114</v>
      </c>
      <c r="C128" s="38"/>
      <c r="D128" s="38"/>
      <c r="E128" s="133">
        <v>92.52</v>
      </c>
      <c r="F128" s="137"/>
    </row>
    <row r="129" spans="1:6" x14ac:dyDescent="0.25">
      <c r="A129" s="43">
        <v>3294</v>
      </c>
      <c r="B129" s="94" t="s">
        <v>223</v>
      </c>
      <c r="C129" s="38"/>
      <c r="D129" s="38"/>
      <c r="E129" s="133">
        <v>5136.1000000000004</v>
      </c>
      <c r="F129" s="137"/>
    </row>
    <row r="130" spans="1:6" x14ac:dyDescent="0.25">
      <c r="A130" s="43">
        <v>3295</v>
      </c>
      <c r="B130" s="94" t="s">
        <v>120</v>
      </c>
      <c r="C130" s="38"/>
      <c r="D130" s="38"/>
      <c r="E130" s="133">
        <v>6874.8</v>
      </c>
      <c r="F130" s="137"/>
    </row>
    <row r="131" spans="1:6" x14ac:dyDescent="0.25">
      <c r="A131" s="43">
        <v>3296</v>
      </c>
      <c r="B131" s="94" t="s">
        <v>121</v>
      </c>
      <c r="C131" s="38"/>
      <c r="D131" s="38"/>
      <c r="E131" s="133">
        <v>21025.97</v>
      </c>
      <c r="F131" s="137"/>
    </row>
    <row r="132" spans="1:6" x14ac:dyDescent="0.25">
      <c r="A132" s="43">
        <v>3299</v>
      </c>
      <c r="B132" s="94" t="s">
        <v>21</v>
      </c>
      <c r="C132" s="38"/>
      <c r="D132" s="38"/>
      <c r="E132" s="133">
        <v>4659.7700000000004</v>
      </c>
      <c r="F132" s="137"/>
    </row>
    <row r="133" spans="1:6" x14ac:dyDescent="0.25">
      <c r="A133" s="43">
        <v>34</v>
      </c>
      <c r="B133" s="45" t="s">
        <v>6</v>
      </c>
      <c r="C133" s="201">
        <v>234000</v>
      </c>
      <c r="D133" s="201">
        <v>234000</v>
      </c>
      <c r="E133" s="133">
        <f>E134</f>
        <v>53826.98</v>
      </c>
      <c r="F133" s="223">
        <f t="shared" ref="F133:F153" si="13">E133/C133*100</f>
        <v>23.002982905982908</v>
      </c>
    </row>
    <row r="134" spans="1:6" x14ac:dyDescent="0.25">
      <c r="A134" s="43">
        <v>343</v>
      </c>
      <c r="B134" s="45" t="s">
        <v>22</v>
      </c>
      <c r="C134" s="38"/>
      <c r="D134" s="38"/>
      <c r="E134" s="133">
        <f>E135+E136</f>
        <v>53826.98</v>
      </c>
      <c r="F134" s="223"/>
    </row>
    <row r="135" spans="1:6" x14ac:dyDescent="0.25">
      <c r="A135" s="43">
        <v>3431</v>
      </c>
      <c r="B135" s="45" t="s">
        <v>117</v>
      </c>
      <c r="C135" s="38"/>
      <c r="D135" s="38"/>
      <c r="E135" s="133">
        <v>5197.26</v>
      </c>
      <c r="F135" s="223"/>
    </row>
    <row r="136" spans="1:6" x14ac:dyDescent="0.25">
      <c r="A136" s="43">
        <v>3433</v>
      </c>
      <c r="B136" s="45" t="s">
        <v>118</v>
      </c>
      <c r="C136" s="38"/>
      <c r="D136" s="38"/>
      <c r="E136" s="133">
        <v>48629.72</v>
      </c>
      <c r="F136" s="223"/>
    </row>
    <row r="137" spans="1:6" ht="25.5" x14ac:dyDescent="0.25">
      <c r="A137" s="43">
        <v>37</v>
      </c>
      <c r="B137" s="46" t="s">
        <v>63</v>
      </c>
      <c r="C137" s="38">
        <v>37000</v>
      </c>
      <c r="D137" s="38">
        <v>37000</v>
      </c>
      <c r="E137" s="133">
        <f>E138</f>
        <v>10927.13</v>
      </c>
      <c r="F137" s="225">
        <f t="shared" si="13"/>
        <v>29.532783783783785</v>
      </c>
    </row>
    <row r="138" spans="1:6" x14ac:dyDescent="0.25">
      <c r="A138" s="43">
        <v>372</v>
      </c>
      <c r="B138" s="94" t="s">
        <v>116</v>
      </c>
      <c r="C138" s="38"/>
      <c r="D138" s="38"/>
      <c r="E138" s="133">
        <f>E139</f>
        <v>10927.13</v>
      </c>
      <c r="F138" s="223"/>
    </row>
    <row r="139" spans="1:6" x14ac:dyDescent="0.25">
      <c r="A139" s="43">
        <v>3721</v>
      </c>
      <c r="B139" s="94" t="s">
        <v>124</v>
      </c>
      <c r="C139" s="38"/>
      <c r="D139" s="38"/>
      <c r="E139" s="133">
        <v>10927.13</v>
      </c>
      <c r="F139" s="223"/>
    </row>
    <row r="140" spans="1:6" x14ac:dyDescent="0.25">
      <c r="A140" s="43">
        <v>38</v>
      </c>
      <c r="B140" s="45" t="s">
        <v>224</v>
      </c>
      <c r="C140" s="38">
        <v>20000</v>
      </c>
      <c r="D140" s="38">
        <v>20000</v>
      </c>
      <c r="E140" s="133">
        <f>E141</f>
        <v>43798.53</v>
      </c>
      <c r="F140" s="223">
        <f t="shared" si="13"/>
        <v>218.99265</v>
      </c>
    </row>
    <row r="141" spans="1:6" x14ac:dyDescent="0.25">
      <c r="A141" s="43">
        <v>383</v>
      </c>
      <c r="B141" s="81" t="s">
        <v>226</v>
      </c>
      <c r="C141" s="38"/>
      <c r="D141" s="38"/>
      <c r="E141" s="133">
        <f>E142</f>
        <v>43798.53</v>
      </c>
      <c r="F141" s="223"/>
    </row>
    <row r="142" spans="1:6" x14ac:dyDescent="0.25">
      <c r="A142" s="43">
        <v>3834</v>
      </c>
      <c r="B142" s="45" t="s">
        <v>225</v>
      </c>
      <c r="C142" s="38"/>
      <c r="D142" s="38"/>
      <c r="E142" s="133">
        <v>43798.53</v>
      </c>
      <c r="F142" s="223"/>
    </row>
    <row r="143" spans="1:6" x14ac:dyDescent="0.25">
      <c r="A143" s="206">
        <v>49</v>
      </c>
      <c r="B143" s="204" t="s">
        <v>180</v>
      </c>
      <c r="C143" s="201">
        <v>1230171</v>
      </c>
      <c r="D143" s="201">
        <v>1230171</v>
      </c>
      <c r="E143" s="132"/>
      <c r="F143" s="223"/>
    </row>
    <row r="144" spans="1:6" x14ac:dyDescent="0.25">
      <c r="A144" s="207">
        <v>32</v>
      </c>
      <c r="B144" s="208" t="s">
        <v>5</v>
      </c>
      <c r="C144" s="201">
        <v>1230171</v>
      </c>
      <c r="D144" s="201">
        <v>1230171</v>
      </c>
      <c r="E144" s="132"/>
      <c r="F144" s="223"/>
    </row>
    <row r="145" spans="1:6" x14ac:dyDescent="0.25">
      <c r="A145" s="148">
        <v>5</v>
      </c>
      <c r="B145" s="149" t="s">
        <v>64</v>
      </c>
      <c r="C145" s="147">
        <f>C146</f>
        <v>46453</v>
      </c>
      <c r="D145" s="147">
        <f>D146</f>
        <v>46453</v>
      </c>
      <c r="E145" s="228">
        <f>E146</f>
        <v>1112.58</v>
      </c>
      <c r="F145" s="244">
        <f>E145/D145*100</f>
        <v>2.3950659806686327</v>
      </c>
    </row>
    <row r="146" spans="1:6" x14ac:dyDescent="0.25">
      <c r="A146" s="145">
        <v>52</v>
      </c>
      <c r="B146" s="146" t="s">
        <v>65</v>
      </c>
      <c r="C146" s="147">
        <f>C147+C152</f>
        <v>46453</v>
      </c>
      <c r="D146" s="147">
        <f>D147+D152</f>
        <v>46453</v>
      </c>
      <c r="E146" s="228">
        <f>E147+E152</f>
        <v>1112.58</v>
      </c>
      <c r="F146" s="244">
        <f>E146/D146*100</f>
        <v>2.3950659806686327</v>
      </c>
    </row>
    <row r="147" spans="1:6" x14ac:dyDescent="0.25">
      <c r="A147" s="32">
        <v>3</v>
      </c>
      <c r="B147" s="31" t="s">
        <v>11</v>
      </c>
      <c r="C147" s="40">
        <f>C148</f>
        <v>0</v>
      </c>
      <c r="D147" s="40">
        <f t="shared" ref="D147:E147" si="14">D148</f>
        <v>0</v>
      </c>
      <c r="E147" s="246">
        <f t="shared" si="14"/>
        <v>1112.58</v>
      </c>
      <c r="F147" s="223">
        <v>0</v>
      </c>
    </row>
    <row r="148" spans="1:6" x14ac:dyDescent="0.25">
      <c r="A148" s="43">
        <v>32</v>
      </c>
      <c r="B148" s="44" t="s">
        <v>5</v>
      </c>
      <c r="C148" s="38"/>
      <c r="D148" s="38"/>
      <c r="E148" s="243">
        <f>E149</f>
        <v>1112.58</v>
      </c>
      <c r="F148" s="223">
        <v>0</v>
      </c>
    </row>
    <row r="149" spans="1:6" x14ac:dyDescent="0.25">
      <c r="A149" s="43">
        <v>321</v>
      </c>
      <c r="B149" s="45" t="s">
        <v>20</v>
      </c>
      <c r="C149" s="38"/>
      <c r="D149" s="38"/>
      <c r="E149" s="243">
        <f>E150+E151</f>
        <v>1112.58</v>
      </c>
      <c r="F149" s="223"/>
    </row>
    <row r="150" spans="1:6" x14ac:dyDescent="0.25">
      <c r="A150" s="43">
        <v>3211</v>
      </c>
      <c r="B150" s="45" t="s">
        <v>40</v>
      </c>
      <c r="C150" s="38"/>
      <c r="D150" s="38"/>
      <c r="E150" s="243">
        <v>212.58</v>
      </c>
      <c r="F150" s="223"/>
    </row>
    <row r="151" spans="1:6" x14ac:dyDescent="0.25">
      <c r="A151" s="43">
        <v>3213</v>
      </c>
      <c r="B151" s="94" t="s">
        <v>97</v>
      </c>
      <c r="C151" s="38"/>
      <c r="D151" s="38"/>
      <c r="E151" s="243">
        <v>900</v>
      </c>
      <c r="F151" s="223"/>
    </row>
    <row r="152" spans="1:6" x14ac:dyDescent="0.25">
      <c r="A152" s="39">
        <v>4</v>
      </c>
      <c r="B152" s="35" t="s">
        <v>7</v>
      </c>
      <c r="C152" s="40">
        <f>C153</f>
        <v>46453</v>
      </c>
      <c r="D152" s="40">
        <f t="shared" ref="D152:E152" si="15">D153</f>
        <v>46453</v>
      </c>
      <c r="E152" s="40">
        <f t="shared" si="15"/>
        <v>0</v>
      </c>
      <c r="F152" s="223">
        <f t="shared" si="13"/>
        <v>0</v>
      </c>
    </row>
    <row r="153" spans="1:6" x14ac:dyDescent="0.25">
      <c r="A153" s="39">
        <v>42</v>
      </c>
      <c r="B153" s="35" t="s">
        <v>8</v>
      </c>
      <c r="C153" s="38">
        <v>46453</v>
      </c>
      <c r="D153" s="38">
        <v>46453</v>
      </c>
      <c r="E153" s="133"/>
      <c r="F153" s="223">
        <f t="shared" si="13"/>
        <v>0</v>
      </c>
    </row>
    <row r="154" spans="1:6" x14ac:dyDescent="0.25">
      <c r="A154" s="142">
        <v>6</v>
      </c>
      <c r="B154" s="211" t="s">
        <v>66</v>
      </c>
      <c r="C154" s="147">
        <f>C155</f>
        <v>72700</v>
      </c>
      <c r="D154" s="147">
        <f>D155</f>
        <v>72700</v>
      </c>
      <c r="E154" s="228">
        <f>E155+E166</f>
        <v>5436.75</v>
      </c>
      <c r="F154" s="224">
        <f>E154/D154*100</f>
        <v>7.4783356258596969</v>
      </c>
    </row>
    <row r="155" spans="1:6" x14ac:dyDescent="0.25">
      <c r="A155" s="151">
        <v>61</v>
      </c>
      <c r="B155" s="151" t="s">
        <v>66</v>
      </c>
      <c r="C155" s="147">
        <f>C156+C160</f>
        <v>72700</v>
      </c>
      <c r="D155" s="147">
        <f>D156+D160</f>
        <v>72700</v>
      </c>
      <c r="E155" s="150">
        <f>E156+E160</f>
        <v>5436.75</v>
      </c>
      <c r="F155" s="224">
        <f t="shared" ref="F155:F174" si="16">E155/D155*100</f>
        <v>7.4783356258596969</v>
      </c>
    </row>
    <row r="156" spans="1:6" x14ac:dyDescent="0.25">
      <c r="A156" s="32">
        <v>3</v>
      </c>
      <c r="B156" s="31" t="s">
        <v>11</v>
      </c>
      <c r="C156" s="40">
        <f>C157</f>
        <v>22000</v>
      </c>
      <c r="D156" s="40">
        <f>D157</f>
        <v>22000</v>
      </c>
      <c r="E156" s="133">
        <f>E157</f>
        <v>2143</v>
      </c>
      <c r="F156" s="284">
        <f>E156/D156*100</f>
        <v>9.7409090909090903</v>
      </c>
    </row>
    <row r="157" spans="1:6" x14ac:dyDescent="0.25">
      <c r="A157" s="43">
        <v>32</v>
      </c>
      <c r="B157" s="44" t="s">
        <v>5</v>
      </c>
      <c r="C157" s="38">
        <v>22000</v>
      </c>
      <c r="D157" s="38">
        <v>22000</v>
      </c>
      <c r="E157" s="133">
        <f>E158+E159</f>
        <v>2143</v>
      </c>
      <c r="F157" s="284">
        <f t="shared" si="16"/>
        <v>9.7409090909090903</v>
      </c>
    </row>
    <row r="158" spans="1:6" x14ac:dyDescent="0.25">
      <c r="A158" s="43">
        <v>3211</v>
      </c>
      <c r="B158" s="94" t="s">
        <v>122</v>
      </c>
      <c r="C158" s="38"/>
      <c r="D158" s="38"/>
      <c r="E158" s="133">
        <v>1043</v>
      </c>
      <c r="F158" s="284"/>
    </row>
    <row r="159" spans="1:6" x14ac:dyDescent="0.25">
      <c r="A159" s="43">
        <v>3213</v>
      </c>
      <c r="B159" s="45" t="s">
        <v>97</v>
      </c>
      <c r="C159" s="38"/>
      <c r="D159" s="38"/>
      <c r="E159" s="133">
        <v>1100</v>
      </c>
      <c r="F159" s="284"/>
    </row>
    <row r="160" spans="1:6" x14ac:dyDescent="0.25">
      <c r="A160" s="39">
        <v>4</v>
      </c>
      <c r="B160" s="35" t="s">
        <v>7</v>
      </c>
      <c r="C160" s="40">
        <f>C161</f>
        <v>50700</v>
      </c>
      <c r="D160" s="40">
        <f>D161</f>
        <v>50700</v>
      </c>
      <c r="E160" s="133">
        <f>E161</f>
        <v>3293.75</v>
      </c>
      <c r="F160" s="284">
        <f t="shared" si="16"/>
        <v>6.4965483234714005</v>
      </c>
    </row>
    <row r="161" spans="1:6" x14ac:dyDescent="0.25">
      <c r="A161" s="39">
        <v>42</v>
      </c>
      <c r="B161" s="35" t="s">
        <v>8</v>
      </c>
      <c r="C161" s="38">
        <v>50700</v>
      </c>
      <c r="D161" s="38">
        <v>50700</v>
      </c>
      <c r="E161" s="133">
        <f>E162</f>
        <v>3293.75</v>
      </c>
      <c r="F161" s="284">
        <f t="shared" si="16"/>
        <v>6.4965483234714005</v>
      </c>
    </row>
    <row r="162" spans="1:6" x14ac:dyDescent="0.25">
      <c r="A162" s="39">
        <v>422</v>
      </c>
      <c r="B162" s="35" t="s">
        <v>17</v>
      </c>
      <c r="C162" s="38"/>
      <c r="D162" s="38"/>
      <c r="E162" s="133">
        <f>SUM(E163:E165)</f>
        <v>3293.75</v>
      </c>
      <c r="F162" s="284"/>
    </row>
    <row r="163" spans="1:6" x14ac:dyDescent="0.25">
      <c r="A163" s="39">
        <v>4221</v>
      </c>
      <c r="B163" s="35" t="s">
        <v>52</v>
      </c>
      <c r="C163" s="38"/>
      <c r="D163" s="38"/>
      <c r="E163" s="133"/>
      <c r="F163" s="284"/>
    </row>
    <row r="164" spans="1:6" x14ac:dyDescent="0.25">
      <c r="A164" s="39">
        <v>4223</v>
      </c>
      <c r="B164" s="35" t="s">
        <v>156</v>
      </c>
      <c r="C164" s="38"/>
      <c r="D164" s="38"/>
      <c r="E164" s="133"/>
      <c r="F164" s="284"/>
    </row>
    <row r="165" spans="1:6" x14ac:dyDescent="0.25">
      <c r="A165" s="39">
        <v>4224</v>
      </c>
      <c r="B165" s="94" t="s">
        <v>119</v>
      </c>
      <c r="C165" s="38"/>
      <c r="D165" s="38"/>
      <c r="E165" s="133">
        <v>3293.75</v>
      </c>
      <c r="F165" s="284"/>
    </row>
    <row r="166" spans="1:6" x14ac:dyDescent="0.25">
      <c r="A166" s="209">
        <v>69</v>
      </c>
      <c r="B166" s="204" t="s">
        <v>181</v>
      </c>
      <c r="C166" s="38">
        <f>C167+C168</f>
        <v>21496</v>
      </c>
      <c r="D166" s="38">
        <v>21496</v>
      </c>
      <c r="E166" s="246">
        <f>E167+E168</f>
        <v>0</v>
      </c>
      <c r="F166" s="284">
        <f t="shared" si="16"/>
        <v>0</v>
      </c>
    </row>
    <row r="167" spans="1:6" x14ac:dyDescent="0.25">
      <c r="A167" s="210">
        <v>32</v>
      </c>
      <c r="B167" s="208" t="s">
        <v>5</v>
      </c>
      <c r="C167" s="255">
        <v>7000</v>
      </c>
      <c r="D167" s="255">
        <v>7000</v>
      </c>
      <c r="E167" s="243"/>
      <c r="F167" s="284">
        <f t="shared" si="16"/>
        <v>0</v>
      </c>
    </row>
    <row r="168" spans="1:6" x14ac:dyDescent="0.25">
      <c r="A168" s="210">
        <v>42</v>
      </c>
      <c r="B168" s="202" t="s">
        <v>8</v>
      </c>
      <c r="C168" s="255">
        <v>14496</v>
      </c>
      <c r="D168" s="255">
        <v>14496</v>
      </c>
      <c r="E168" s="243">
        <f>E169+E170</f>
        <v>0</v>
      </c>
      <c r="F168" s="284">
        <f t="shared" si="16"/>
        <v>0</v>
      </c>
    </row>
    <row r="169" spans="1:6" x14ac:dyDescent="0.25">
      <c r="A169" s="210">
        <v>4221</v>
      </c>
      <c r="B169" s="35" t="s">
        <v>52</v>
      </c>
      <c r="C169" s="38"/>
      <c r="D169" s="38"/>
      <c r="E169" s="243"/>
      <c r="F169" s="284"/>
    </row>
    <row r="170" spans="1:6" x14ac:dyDescent="0.25">
      <c r="A170" s="210">
        <v>4224</v>
      </c>
      <c r="B170" s="94" t="s">
        <v>119</v>
      </c>
      <c r="C170" s="38"/>
      <c r="D170" s="38"/>
      <c r="E170" s="243"/>
      <c r="F170" s="284"/>
    </row>
    <row r="171" spans="1:6" ht="25.5" x14ac:dyDescent="0.25">
      <c r="A171" s="39">
        <v>7</v>
      </c>
      <c r="B171" s="100" t="s">
        <v>67</v>
      </c>
      <c r="C171" s="40">
        <f>C172</f>
        <v>500</v>
      </c>
      <c r="D171" s="40">
        <f t="shared" ref="D171:E173" si="17">D172</f>
        <v>500</v>
      </c>
      <c r="E171" s="229">
        <f t="shared" si="17"/>
        <v>1518.75</v>
      </c>
      <c r="F171" s="285">
        <f t="shared" si="16"/>
        <v>303.75</v>
      </c>
    </row>
    <row r="172" spans="1:6" ht="25.5" x14ac:dyDescent="0.25">
      <c r="A172" s="39">
        <v>71</v>
      </c>
      <c r="B172" s="100" t="s">
        <v>67</v>
      </c>
      <c r="C172" s="40">
        <f>C173</f>
        <v>500</v>
      </c>
      <c r="D172" s="40">
        <f t="shared" si="17"/>
        <v>500</v>
      </c>
      <c r="E172" s="229">
        <f t="shared" si="17"/>
        <v>1518.75</v>
      </c>
      <c r="F172" s="285">
        <f t="shared" si="16"/>
        <v>303.75</v>
      </c>
    </row>
    <row r="173" spans="1:6" x14ac:dyDescent="0.25">
      <c r="A173" s="39">
        <v>4</v>
      </c>
      <c r="B173" s="35" t="s">
        <v>7</v>
      </c>
      <c r="C173" s="40">
        <f>C174</f>
        <v>500</v>
      </c>
      <c r="D173" s="40">
        <f t="shared" si="17"/>
        <v>500</v>
      </c>
      <c r="E173" s="229">
        <f t="shared" si="17"/>
        <v>1518.75</v>
      </c>
      <c r="F173" s="285">
        <f t="shared" si="16"/>
        <v>303.75</v>
      </c>
    </row>
    <row r="174" spans="1:6" x14ac:dyDescent="0.25">
      <c r="A174" s="39">
        <v>42</v>
      </c>
      <c r="B174" s="35" t="s">
        <v>8</v>
      </c>
      <c r="C174" s="38">
        <v>500</v>
      </c>
      <c r="D174" s="38">
        <v>500</v>
      </c>
      <c r="E174" s="133">
        <f>E175</f>
        <v>1518.75</v>
      </c>
      <c r="F174" s="285">
        <f t="shared" si="16"/>
        <v>303.75</v>
      </c>
    </row>
    <row r="175" spans="1:6" x14ac:dyDescent="0.25">
      <c r="A175" s="39">
        <v>422</v>
      </c>
      <c r="B175" s="35" t="s">
        <v>17</v>
      </c>
      <c r="C175" s="38"/>
      <c r="D175" s="38"/>
      <c r="E175" s="133">
        <f>E176</f>
        <v>1518.75</v>
      </c>
      <c r="F175" s="223"/>
    </row>
    <row r="176" spans="1:6" x14ac:dyDescent="0.25">
      <c r="A176" s="39">
        <v>4224</v>
      </c>
      <c r="B176" s="94" t="s">
        <v>119</v>
      </c>
      <c r="C176" s="38"/>
      <c r="D176" s="38"/>
      <c r="E176" s="133">
        <v>1518.75</v>
      </c>
      <c r="F176" s="223"/>
    </row>
  </sheetData>
  <mergeCells count="4">
    <mergeCell ref="A3:F3"/>
    <mergeCell ref="A4:F4"/>
    <mergeCell ref="A7:B7"/>
    <mergeCell ref="A1:F1"/>
  </mergeCells>
  <printOptions horizontalCentered="1"/>
  <pageMargins left="0.19685039370078741" right="0.19685039370078741" top="0.82677165354330717" bottom="0.39370078740157483" header="0.51181102362204722" footer="0.31496062992125984"/>
  <pageSetup paperSize="9" scale="62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SAŽETAK</vt:lpstr>
      <vt:lpstr> Račun prihoda i rashoda-ekonom</vt:lpstr>
      <vt:lpstr> Račun prihoda i rashoda-izvori</vt:lpstr>
      <vt:lpstr> Račun financiranja-izvori</vt:lpstr>
      <vt:lpstr> Račun financiranja-ekonomska</vt:lpstr>
      <vt:lpstr>Rashodi -funkcijska</vt:lpstr>
      <vt:lpstr>7  POSEBNI_DIO </vt:lpstr>
      <vt:lpstr>' Račun financiranja-ekonomska'!Print_Area</vt:lpstr>
      <vt:lpstr>' Račun financiranja-izvori'!Print_Area</vt:lpstr>
      <vt:lpstr>' Račun prihoda i rashoda-ekonom'!Print_Area</vt:lpstr>
      <vt:lpstr>' Račun prihoda i rashoda-izvori'!Print_Area</vt:lpstr>
      <vt:lpstr>'7  POSEBNI_DIO '!Print_Area</vt:lpstr>
      <vt:lpstr>SAŽETAK!Print_Area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AMilic</dc:creator>
  <cp:lastModifiedBy>Jadranka Maric</cp:lastModifiedBy>
  <cp:lastPrinted>2025-07-23T14:24:18Z</cp:lastPrinted>
  <dcterms:created xsi:type="dcterms:W3CDTF">2022-08-26T07:26:16Z</dcterms:created>
  <dcterms:modified xsi:type="dcterms:W3CDTF">2026-09-11T10:25:26Z</dcterms:modified>
</cp:coreProperties>
</file>